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PKK-ARH\Spomenka Milošević\Documents\2025\PROGRAM POSLOVANJA ZA 2025\Prva izmena programa poslovanja za 2025\"/>
    </mc:Choice>
  </mc:AlternateContent>
  <workbookProtection workbookPassword="CC09" lockStructure="1"/>
  <bookViews>
    <workbookView xWindow="0" yWindow="0" windowWidth="28800" windowHeight="12090" tabRatio="878" firstSheet="7" activeTab="22"/>
  </bookViews>
  <sheets>
    <sheet name="Прилог 1" sheetId="62" r:id="rId1"/>
    <sheet name="Прилог 1а" sheetId="63" r:id="rId2"/>
    <sheet name="Прилог 1б" sheetId="64" r:id="rId3"/>
    <sheet name="Прилог 2" sheetId="65" r:id="rId4"/>
    <sheet name="Прилог 3" sheetId="66" r:id="rId5"/>
    <sheet name="Прилог 4" sheetId="56" r:id="rId6"/>
    <sheet name="Прилог 4 наставак" sheetId="59" r:id="rId7"/>
    <sheet name="Прилог 5" sheetId="67" r:id="rId8"/>
    <sheet name="Прилог 5а" sheetId="68" r:id="rId9"/>
    <sheet name="Прилог 5б" sheetId="69" r:id="rId10"/>
    <sheet name="Прилог 6" sheetId="46" r:id="rId11"/>
    <sheet name="Прилог 7" sheetId="34" r:id="rId12"/>
    <sheet name="Прилог  8" sheetId="43" r:id="rId13"/>
    <sheet name="Прилог 9" sheetId="55" r:id="rId14"/>
    <sheet name="Прилог 10" sheetId="15" r:id="rId15"/>
    <sheet name="Прилог 11" sheetId="35" r:id="rId16"/>
    <sheet name="Прилог 11a" sheetId="60" r:id="rId17"/>
    <sheet name="Прилог 11б" sheetId="70" r:id="rId18"/>
    <sheet name="Прилог 12" sheetId="54" r:id="rId19"/>
    <sheet name="Прилог 13" sheetId="36" r:id="rId20"/>
    <sheet name="Прилог 14" sheetId="50" r:id="rId21"/>
    <sheet name="Прилог 15" sheetId="22" r:id="rId22"/>
    <sheet name="Прилог 16" sheetId="24" r:id="rId23"/>
    <sheet name="Прилог 17" sheetId="20" r:id="rId24"/>
  </sheets>
  <definedNames>
    <definedName name="_xlnm.Print_Titles" localSheetId="0">'Прилог 1'!$4:$5</definedName>
    <definedName name="_xlnm.Print_Titles" localSheetId="1">'Прилог 1а'!$5:$6</definedName>
    <definedName name="_xlnm.Print_Titles" localSheetId="2">'Прилог 1б'!$5:$6</definedName>
    <definedName name="_xlnm.Print_Titles" localSheetId="7">'Прилог 5'!$4:$5</definedName>
    <definedName name="_xlnm.Print_Titles" localSheetId="8">'Прилог 5а'!$5:$8</definedName>
    <definedName name="_xlnm.Print_Titles" localSheetId="9">'Прилог 5б'!$5:$7</definedName>
    <definedName name="_xlnm.Print_Area" localSheetId="14">'Прилог 10'!$B$1:$H$31</definedName>
    <definedName name="_xlnm.Print_Area" localSheetId="15">'Прилог 11'!$A$2:$N$70</definedName>
    <definedName name="_xlnm.Print_Area" localSheetId="17">'Прилог 11б'!$A$2:$N$49</definedName>
    <definedName name="_xlnm.Print_Area" localSheetId="19">'Прилог 13'!$B$1:$J$43</definedName>
    <definedName name="_xlnm.Print_Area" localSheetId="20">'Прилог 14'!$B$2:$Q$26</definedName>
    <definedName name="_xlnm.Print_Area" localSheetId="21">'Прилог 15'!$A$1:$I$60</definedName>
    <definedName name="_xlnm.Print_Area" localSheetId="22">'Прилог 16'!$B$1:$O$98</definedName>
    <definedName name="_xlnm.Print_Area" localSheetId="23">'Прилог 17'!$B$1:$I$17</definedName>
    <definedName name="_xlnm.Print_Area" localSheetId="5">'Прилог 4'!$A$1:$F$50</definedName>
    <definedName name="_xlnm.Print_Area" localSheetId="6">'Прилог 4 наставак'!$A$1:$F$47</definedName>
    <definedName name="_xlnm.Print_Area" localSheetId="11">'Прилог 7'!$B$1:$I$41</definedName>
    <definedName name="_xlnm.Print_Area" localSheetId="13">'Прилог 9'!$B$1:$L$31</definedName>
  </definedNames>
  <calcPr calcId="162913" concurrentCalc="0"/>
</workbook>
</file>

<file path=xl/calcChain.xml><?xml version="1.0" encoding="utf-8"?>
<calcChain xmlns="http://schemas.openxmlformats.org/spreadsheetml/2006/main">
  <c r="G103" i="24" l="1"/>
  <c r="I103" i="24"/>
  <c r="J103" i="24"/>
  <c r="K103" i="24"/>
  <c r="L103" i="24"/>
  <c r="M103" i="24"/>
  <c r="F103" i="24"/>
  <c r="M102" i="24"/>
  <c r="L102" i="24"/>
  <c r="K102" i="24"/>
  <c r="J102" i="24"/>
  <c r="I98" i="24"/>
  <c r="I102" i="24"/>
  <c r="M77" i="24"/>
  <c r="F73" i="24"/>
  <c r="I73" i="24"/>
  <c r="I77" i="24"/>
  <c r="J77" i="24"/>
  <c r="K77" i="24"/>
  <c r="L77" i="24"/>
  <c r="M82" i="24"/>
  <c r="F78" i="24"/>
  <c r="I78" i="24"/>
  <c r="M72" i="24"/>
  <c r="F68" i="24"/>
  <c r="I68" i="24"/>
  <c r="I72" i="24"/>
  <c r="J72" i="24"/>
  <c r="K72" i="24"/>
  <c r="L72" i="24"/>
  <c r="H124" i="67"/>
  <c r="H111" i="67"/>
  <c r="H141" i="67"/>
  <c r="G9" i="54"/>
  <c r="C24" i="56"/>
  <c r="D24" i="56"/>
  <c r="E24" i="56"/>
  <c r="K58" i="35"/>
  <c r="K59" i="35"/>
  <c r="K60" i="35"/>
  <c r="K61" i="35"/>
  <c r="K62" i="35"/>
  <c r="K63" i="35"/>
  <c r="K64" i="35"/>
  <c r="K65" i="35"/>
  <c r="K66" i="35"/>
  <c r="K67" i="35"/>
  <c r="K68" i="35"/>
  <c r="K69" i="35"/>
  <c r="J68" i="35"/>
  <c r="J69" i="35"/>
  <c r="K35" i="35"/>
  <c r="K36" i="35"/>
  <c r="K37" i="35"/>
  <c r="K38" i="35"/>
  <c r="K39" i="35"/>
  <c r="K40" i="35"/>
  <c r="K41" i="35"/>
  <c r="K42" i="35"/>
  <c r="K43" i="35"/>
  <c r="K44" i="35"/>
  <c r="K45" i="35"/>
  <c r="K46" i="35"/>
  <c r="J45" i="35"/>
  <c r="J46" i="35"/>
  <c r="F45" i="35"/>
  <c r="F21" i="35"/>
  <c r="H114" i="67"/>
  <c r="H132" i="67"/>
  <c r="H85" i="67"/>
  <c r="H77" i="67"/>
  <c r="H94" i="67"/>
  <c r="H99" i="67"/>
  <c r="H92" i="67"/>
  <c r="H18" i="67"/>
  <c r="H11" i="67"/>
  <c r="H28" i="67"/>
  <c r="H9" i="67"/>
  <c r="H50" i="67"/>
  <c r="H43" i="67"/>
  <c r="H57" i="67"/>
  <c r="H62" i="67"/>
  <c r="H41" i="67"/>
  <c r="H74" i="67"/>
  <c r="E14" i="69"/>
  <c r="E32" i="69"/>
  <c r="E47" i="69"/>
  <c r="E59" i="69"/>
  <c r="E9" i="69"/>
  <c r="E26" i="69"/>
  <c r="E39" i="69"/>
  <c r="E58" i="69"/>
  <c r="E61" i="69"/>
  <c r="E65" i="69"/>
  <c r="F50" i="67"/>
  <c r="F43" i="67"/>
  <c r="F57" i="67"/>
  <c r="F62" i="67"/>
  <c r="F41" i="67"/>
  <c r="F11" i="67"/>
  <c r="F18" i="67"/>
  <c r="F28" i="67"/>
  <c r="F9" i="67"/>
  <c r="F74" i="67"/>
  <c r="F124" i="67"/>
  <c r="F114" i="67"/>
  <c r="F132" i="67"/>
  <c r="F111" i="67"/>
  <c r="F85" i="67"/>
  <c r="F89" i="67"/>
  <c r="F77" i="67"/>
  <c r="F94" i="67"/>
  <c r="F99" i="67"/>
  <c r="F92" i="67"/>
  <c r="F141" i="67"/>
  <c r="G62" i="67"/>
  <c r="G43" i="67"/>
  <c r="G50" i="67"/>
  <c r="G57" i="67"/>
  <c r="G41" i="67"/>
  <c r="G18" i="67"/>
  <c r="G11" i="67"/>
  <c r="G28" i="67"/>
  <c r="G9" i="67"/>
  <c r="G74" i="67"/>
  <c r="G124" i="67"/>
  <c r="G132" i="67"/>
  <c r="G114" i="67"/>
  <c r="G111" i="67"/>
  <c r="G85" i="67"/>
  <c r="G77" i="67"/>
  <c r="G94" i="67"/>
  <c r="G99" i="67"/>
  <c r="G92" i="67"/>
  <c r="G141" i="67"/>
  <c r="E43" i="67"/>
  <c r="E50" i="67"/>
  <c r="E57" i="67"/>
  <c r="E62" i="67"/>
  <c r="E41" i="67"/>
  <c r="E11" i="67"/>
  <c r="E18" i="67"/>
  <c r="E28" i="67"/>
  <c r="E9" i="67"/>
  <c r="E74" i="67"/>
  <c r="E124" i="67"/>
  <c r="E114" i="67"/>
  <c r="E132" i="67"/>
  <c r="E111" i="67"/>
  <c r="E85" i="67"/>
  <c r="E89" i="67"/>
  <c r="E77" i="67"/>
  <c r="E94" i="67"/>
  <c r="E99" i="67"/>
  <c r="E92" i="67"/>
  <c r="E141" i="67"/>
  <c r="G32" i="69"/>
  <c r="G26" i="69"/>
  <c r="G37" i="69"/>
  <c r="I58" i="24"/>
  <c r="M12" i="24"/>
  <c r="F8" i="24"/>
  <c r="I8" i="24"/>
  <c r="M17" i="24"/>
  <c r="F13" i="24"/>
  <c r="I13" i="24"/>
  <c r="M22" i="24"/>
  <c r="F18" i="24"/>
  <c r="I18" i="24"/>
  <c r="I23" i="24"/>
  <c r="M32" i="24"/>
  <c r="F28" i="24"/>
  <c r="I28" i="24"/>
  <c r="I33" i="24"/>
  <c r="M42" i="24"/>
  <c r="F38" i="24"/>
  <c r="I38" i="24"/>
  <c r="M47" i="24"/>
  <c r="F43" i="24"/>
  <c r="I43" i="24"/>
  <c r="M52" i="24"/>
  <c r="F48" i="24"/>
  <c r="I48" i="24"/>
  <c r="M57" i="24"/>
  <c r="F53" i="24"/>
  <c r="I53" i="24"/>
  <c r="M67" i="24"/>
  <c r="F63" i="24"/>
  <c r="I63" i="24"/>
  <c r="M92" i="24"/>
  <c r="F88" i="24"/>
  <c r="I88" i="24"/>
  <c r="M87" i="24"/>
  <c r="F83" i="24"/>
  <c r="I83" i="24"/>
  <c r="M97" i="24"/>
  <c r="F93" i="24"/>
  <c r="I93" i="24"/>
  <c r="M62" i="24"/>
  <c r="G25" i="68"/>
  <c r="G22" i="68"/>
  <c r="G42" i="68"/>
  <c r="G56" i="68"/>
  <c r="G11" i="68"/>
  <c r="G14" i="68"/>
  <c r="G9" i="68"/>
  <c r="G36" i="68"/>
  <c r="G54" i="68"/>
  <c r="G58" i="68"/>
  <c r="G62" i="68"/>
  <c r="G71" i="68"/>
  <c r="G34" i="68"/>
  <c r="C40" i="54"/>
  <c r="C39" i="54"/>
  <c r="C38" i="54"/>
  <c r="C37" i="54"/>
  <c r="C36" i="54"/>
  <c r="C35" i="54"/>
  <c r="C34" i="54"/>
  <c r="C33" i="54"/>
  <c r="C32" i="54"/>
  <c r="C31" i="54"/>
  <c r="C30" i="54"/>
  <c r="C29" i="54"/>
  <c r="F19" i="54"/>
  <c r="E19" i="54"/>
  <c r="D19" i="54"/>
  <c r="C7" i="54"/>
  <c r="C8" i="54"/>
  <c r="C9" i="54"/>
  <c r="C10" i="54"/>
  <c r="C11" i="54"/>
  <c r="C12" i="54"/>
  <c r="C13" i="54"/>
  <c r="C14" i="54"/>
  <c r="C15" i="54"/>
  <c r="C16" i="54"/>
  <c r="C17" i="54"/>
  <c r="C18" i="54"/>
  <c r="C19" i="54"/>
  <c r="E10" i="34"/>
  <c r="H30" i="15"/>
  <c r="H17" i="15"/>
  <c r="D30" i="15"/>
  <c r="D17" i="15"/>
  <c r="F14" i="69"/>
  <c r="F9" i="69"/>
  <c r="F23" i="69"/>
  <c r="F26" i="69"/>
  <c r="F39" i="69"/>
  <c r="F58" i="69"/>
  <c r="F32" i="69"/>
  <c r="F47" i="69"/>
  <c r="F59" i="69"/>
  <c r="F61" i="69"/>
  <c r="F65" i="69"/>
  <c r="G14" i="69"/>
  <c r="G47" i="69"/>
  <c r="G59" i="69"/>
  <c r="G9" i="69"/>
  <c r="G39" i="69"/>
  <c r="G58" i="69"/>
  <c r="G61" i="69"/>
  <c r="G65" i="69"/>
  <c r="D9" i="69"/>
  <c r="D26" i="69"/>
  <c r="D39" i="69"/>
  <c r="D58" i="69"/>
  <c r="D14" i="69"/>
  <c r="D32" i="69"/>
  <c r="D47" i="69"/>
  <c r="D59" i="69"/>
  <c r="D61" i="69"/>
  <c r="D65" i="69"/>
  <c r="E57" i="69"/>
  <c r="F57" i="69"/>
  <c r="G57" i="69"/>
  <c r="D57" i="69"/>
  <c r="E56" i="69"/>
  <c r="F56" i="69"/>
  <c r="G56" i="69"/>
  <c r="D56" i="69"/>
  <c r="E37" i="69"/>
  <c r="F37" i="69"/>
  <c r="D37" i="69"/>
  <c r="D24" i="69"/>
  <c r="E23" i="69"/>
  <c r="G23" i="69"/>
  <c r="E13" i="64"/>
  <c r="E8" i="64"/>
  <c r="E23" i="64"/>
  <c r="E25" i="64"/>
  <c r="E38" i="64"/>
  <c r="E57" i="64"/>
  <c r="E31" i="64"/>
  <c r="E58" i="64"/>
  <c r="E60" i="64"/>
  <c r="E64" i="64"/>
  <c r="D31" i="64"/>
  <c r="D13" i="64"/>
  <c r="D58" i="64"/>
  <c r="D8" i="64"/>
  <c r="D25" i="64"/>
  <c r="D38" i="64"/>
  <c r="D57" i="64"/>
  <c r="D60" i="64"/>
  <c r="D64" i="64"/>
  <c r="E36" i="64"/>
  <c r="D36" i="64"/>
  <c r="D22" i="64"/>
  <c r="F23" i="63"/>
  <c r="F20" i="63"/>
  <c r="F12" i="63"/>
  <c r="F9" i="63"/>
  <c r="F7" i="63"/>
  <c r="F33" i="63"/>
  <c r="F131" i="62"/>
  <c r="F123" i="62"/>
  <c r="F110" i="62"/>
  <c r="F93" i="62"/>
  <c r="F91" i="62"/>
  <c r="F84" i="62"/>
  <c r="F76" i="62"/>
  <c r="F140" i="62"/>
  <c r="F49" i="62"/>
  <c r="F42" i="62"/>
  <c r="F56" i="62"/>
  <c r="F61" i="62"/>
  <c r="F40" i="62"/>
  <c r="F10" i="62"/>
  <c r="F17" i="62"/>
  <c r="F27" i="62"/>
  <c r="F8" i="62"/>
  <c r="F73" i="62"/>
  <c r="E24" i="55"/>
  <c r="D10" i="34"/>
  <c r="F14" i="68"/>
  <c r="F11" i="68"/>
  <c r="F9" i="68"/>
  <c r="F36" i="68"/>
  <c r="F54" i="68"/>
  <c r="F25" i="68"/>
  <c r="F22" i="68"/>
  <c r="F42" i="68"/>
  <c r="F56" i="68"/>
  <c r="F59" i="68"/>
  <c r="F64" i="68"/>
  <c r="F73" i="68"/>
  <c r="D41" i="54"/>
  <c r="D42" i="54"/>
  <c r="H41" i="54"/>
  <c r="H42" i="54"/>
  <c r="I41" i="54"/>
  <c r="I42" i="54"/>
  <c r="J41" i="54"/>
  <c r="J42" i="54"/>
  <c r="E41" i="54"/>
  <c r="E42" i="54"/>
  <c r="F41" i="54"/>
  <c r="F42" i="54"/>
  <c r="G7" i="54"/>
  <c r="G8" i="54"/>
  <c r="G10" i="54"/>
  <c r="G11" i="54"/>
  <c r="G12" i="54"/>
  <c r="G13" i="54"/>
  <c r="G14" i="54"/>
  <c r="G15" i="54"/>
  <c r="G16" i="54"/>
  <c r="G17" i="54"/>
  <c r="G18" i="54"/>
  <c r="G19" i="54"/>
  <c r="G20" i="54"/>
  <c r="J19" i="54"/>
  <c r="J20" i="54"/>
  <c r="H19" i="54"/>
  <c r="H20" i="54"/>
  <c r="I19" i="54"/>
  <c r="D20" i="54"/>
  <c r="E20" i="54"/>
  <c r="F20" i="54"/>
  <c r="C20" i="54"/>
  <c r="I68" i="35"/>
  <c r="I69" i="35"/>
  <c r="I45" i="35"/>
  <c r="I46" i="35"/>
  <c r="I20" i="54"/>
  <c r="F10" i="34"/>
  <c r="G10" i="34"/>
  <c r="H10" i="34"/>
  <c r="I10" i="34"/>
  <c r="I87" i="24"/>
  <c r="L87" i="24"/>
  <c r="K87" i="24"/>
  <c r="J87" i="24"/>
  <c r="F50" i="22"/>
  <c r="D55" i="22"/>
  <c r="D28" i="22"/>
  <c r="D50" i="22"/>
  <c r="D56" i="22"/>
  <c r="F55" i="22"/>
  <c r="G55" i="22"/>
  <c r="H55" i="22"/>
  <c r="E55" i="22"/>
  <c r="E50" i="22"/>
  <c r="G50" i="22"/>
  <c r="H50" i="22"/>
  <c r="F28" i="22"/>
  <c r="F56" i="22"/>
  <c r="G28" i="22"/>
  <c r="G56" i="22"/>
  <c r="H28" i="22"/>
  <c r="H56" i="22"/>
  <c r="E28" i="22"/>
  <c r="E56" i="22"/>
  <c r="H14" i="68"/>
  <c r="H36" i="68"/>
  <c r="E36" i="68"/>
  <c r="F48" i="68"/>
  <c r="H42" i="68"/>
  <c r="E42" i="68"/>
  <c r="H25" i="68"/>
  <c r="H22" i="68"/>
  <c r="E25" i="68"/>
  <c r="E22" i="68"/>
  <c r="E14" i="68"/>
  <c r="H11" i="68"/>
  <c r="E11" i="68"/>
  <c r="G48" i="68"/>
  <c r="H56" i="68"/>
  <c r="E48" i="68"/>
  <c r="E56" i="68"/>
  <c r="E9" i="68"/>
  <c r="H9" i="68"/>
  <c r="H35" i="68"/>
  <c r="H48" i="68"/>
  <c r="H54" i="68"/>
  <c r="F35" i="68"/>
  <c r="E35" i="68"/>
  <c r="E54" i="68"/>
  <c r="H58" i="68"/>
  <c r="L82" i="24"/>
  <c r="K82" i="24"/>
  <c r="J82" i="24"/>
  <c r="I82" i="24"/>
  <c r="H62" i="68"/>
  <c r="E59" i="68"/>
  <c r="E64" i="68"/>
  <c r="H71" i="68"/>
  <c r="I97" i="24"/>
  <c r="L97" i="24"/>
  <c r="K97" i="24"/>
  <c r="J97" i="24"/>
  <c r="I92" i="24"/>
  <c r="L92" i="24"/>
  <c r="K92" i="24"/>
  <c r="J92" i="24"/>
  <c r="I67" i="24"/>
  <c r="L67" i="24"/>
  <c r="K67" i="24"/>
  <c r="J67" i="24"/>
  <c r="J62" i="24"/>
  <c r="K62" i="24"/>
  <c r="L62" i="24"/>
  <c r="I62" i="24"/>
  <c r="J57" i="24"/>
  <c r="K57" i="24"/>
  <c r="L57" i="24"/>
  <c r="I57" i="24"/>
  <c r="J52" i="24"/>
  <c r="K52" i="24"/>
  <c r="L52" i="24"/>
  <c r="I52" i="24"/>
  <c r="J47" i="24"/>
  <c r="K47" i="24"/>
  <c r="L47" i="24"/>
  <c r="I47" i="24"/>
  <c r="J42" i="24"/>
  <c r="K42" i="24"/>
  <c r="L42" i="24"/>
  <c r="I42" i="24"/>
  <c r="J37" i="24"/>
  <c r="K37" i="24"/>
  <c r="L37" i="24"/>
  <c r="M37" i="24"/>
  <c r="I37" i="24"/>
  <c r="J32" i="24"/>
  <c r="K32" i="24"/>
  <c r="L32" i="24"/>
  <c r="I32" i="24"/>
  <c r="J27" i="24"/>
  <c r="K27" i="24"/>
  <c r="L27" i="24"/>
  <c r="M27" i="24"/>
  <c r="I27" i="24"/>
  <c r="J22" i="24"/>
  <c r="K22" i="24"/>
  <c r="L22" i="24"/>
  <c r="I22" i="24"/>
  <c r="J17" i="24"/>
  <c r="K17" i="24"/>
  <c r="L17" i="24"/>
  <c r="I17" i="24"/>
  <c r="J12" i="24"/>
  <c r="K12" i="24"/>
  <c r="L12" i="24"/>
  <c r="E73" i="68"/>
  <c r="I12" i="24"/>
  <c r="D20" i="35"/>
  <c r="D19" i="35"/>
  <c r="L21" i="35"/>
  <c r="L22" i="35"/>
  <c r="M21" i="35"/>
  <c r="M22" i="35"/>
  <c r="N20" i="35"/>
  <c r="H20" i="35"/>
  <c r="C20" i="35"/>
  <c r="N19" i="35"/>
  <c r="H19" i="35"/>
  <c r="C19" i="35"/>
  <c r="N18" i="35"/>
  <c r="C18" i="35"/>
  <c r="N17" i="35"/>
  <c r="C17" i="35"/>
  <c r="N16" i="35"/>
  <c r="C16" i="35"/>
  <c r="N15" i="35"/>
  <c r="C15" i="35"/>
  <c r="N14" i="35"/>
  <c r="C14" i="35"/>
  <c r="N13" i="35"/>
  <c r="C13" i="35"/>
  <c r="N12" i="35"/>
  <c r="C12" i="35"/>
  <c r="N11" i="35"/>
  <c r="C11" i="35"/>
  <c r="N10" i="35"/>
  <c r="C10" i="35"/>
  <c r="N9" i="35"/>
  <c r="C9" i="35"/>
  <c r="M68" i="35"/>
  <c r="M69" i="35"/>
  <c r="L68" i="35"/>
  <c r="L69" i="35"/>
  <c r="G68" i="35"/>
  <c r="G69" i="35"/>
  <c r="F68" i="35"/>
  <c r="F69" i="35"/>
  <c r="N67" i="35"/>
  <c r="H67" i="35"/>
  <c r="D67" i="35"/>
  <c r="C67" i="35"/>
  <c r="E67" i="35"/>
  <c r="N66" i="35"/>
  <c r="H66" i="35"/>
  <c r="D66" i="35"/>
  <c r="C66" i="35"/>
  <c r="E66" i="35"/>
  <c r="N65" i="35"/>
  <c r="H65" i="35"/>
  <c r="D65" i="35"/>
  <c r="C65" i="35"/>
  <c r="N64" i="35"/>
  <c r="H64" i="35"/>
  <c r="D64" i="35"/>
  <c r="C64" i="35"/>
  <c r="N63" i="35"/>
  <c r="H63" i="35"/>
  <c r="D63" i="35"/>
  <c r="C63" i="35"/>
  <c r="E63" i="35"/>
  <c r="N62" i="35"/>
  <c r="H62" i="35"/>
  <c r="D62" i="35"/>
  <c r="C62" i="35"/>
  <c r="N61" i="35"/>
  <c r="H61" i="35"/>
  <c r="D61" i="35"/>
  <c r="C61" i="35"/>
  <c r="N60" i="35"/>
  <c r="H60" i="35"/>
  <c r="D60" i="35"/>
  <c r="C60" i="35"/>
  <c r="N59" i="35"/>
  <c r="H59" i="35"/>
  <c r="D59" i="35"/>
  <c r="C59" i="35"/>
  <c r="E59" i="35"/>
  <c r="N58" i="35"/>
  <c r="H58" i="35"/>
  <c r="D58" i="35"/>
  <c r="C58" i="35"/>
  <c r="E58" i="35"/>
  <c r="N57" i="35"/>
  <c r="H57" i="35"/>
  <c r="D57" i="35"/>
  <c r="C57" i="35"/>
  <c r="N56" i="35"/>
  <c r="N68" i="35"/>
  <c r="N69" i="35"/>
  <c r="H56" i="35"/>
  <c r="D56" i="35"/>
  <c r="C56" i="35"/>
  <c r="C68" i="35"/>
  <c r="C69" i="35"/>
  <c r="L45" i="35"/>
  <c r="L46" i="35"/>
  <c r="M45" i="35"/>
  <c r="M46" i="35"/>
  <c r="G45" i="35"/>
  <c r="G46" i="35"/>
  <c r="F46" i="35"/>
  <c r="N44" i="35"/>
  <c r="H44" i="35"/>
  <c r="D44" i="35"/>
  <c r="C44" i="35"/>
  <c r="N43" i="35"/>
  <c r="H43" i="35"/>
  <c r="D43" i="35"/>
  <c r="C43" i="35"/>
  <c r="N42" i="35"/>
  <c r="H42" i="35"/>
  <c r="D42" i="35"/>
  <c r="C42" i="35"/>
  <c r="N41" i="35"/>
  <c r="H41" i="35"/>
  <c r="D41" i="35"/>
  <c r="C41" i="35"/>
  <c r="N40" i="35"/>
  <c r="H40" i="35"/>
  <c r="D40" i="35"/>
  <c r="C40" i="35"/>
  <c r="N39" i="35"/>
  <c r="H39" i="35"/>
  <c r="D39" i="35"/>
  <c r="C39" i="35"/>
  <c r="N38" i="35"/>
  <c r="H38" i="35"/>
  <c r="D38" i="35"/>
  <c r="C38" i="35"/>
  <c r="N37" i="35"/>
  <c r="H37" i="35"/>
  <c r="D37" i="35"/>
  <c r="C37" i="35"/>
  <c r="N36" i="35"/>
  <c r="H36" i="35"/>
  <c r="D36" i="35"/>
  <c r="C36" i="35"/>
  <c r="N35" i="35"/>
  <c r="H35" i="35"/>
  <c r="D35" i="35"/>
  <c r="C35" i="35"/>
  <c r="N34" i="35"/>
  <c r="H34" i="35"/>
  <c r="D34" i="35"/>
  <c r="C34" i="35"/>
  <c r="N33" i="35"/>
  <c r="H33" i="35"/>
  <c r="D33" i="35"/>
  <c r="C33" i="35"/>
  <c r="D68" i="35"/>
  <c r="D69" i="35"/>
  <c r="E62" i="35"/>
  <c r="E64" i="35"/>
  <c r="H68" i="35"/>
  <c r="H69" i="35"/>
  <c r="E61" i="35"/>
  <c r="E60" i="35"/>
  <c r="E57" i="35"/>
  <c r="E65" i="35"/>
  <c r="E43" i="35"/>
  <c r="E35" i="35"/>
  <c r="E39" i="35"/>
  <c r="E41" i="35"/>
  <c r="E34" i="35"/>
  <c r="E42" i="35"/>
  <c r="E40" i="35"/>
  <c r="E44" i="35"/>
  <c r="E38" i="35"/>
  <c r="N45" i="35"/>
  <c r="N46" i="35"/>
  <c r="E37" i="35"/>
  <c r="E36" i="35"/>
  <c r="C45" i="35"/>
  <c r="C46" i="35"/>
  <c r="E33" i="35"/>
  <c r="H45" i="35"/>
  <c r="H46" i="35"/>
  <c r="N21" i="35"/>
  <c r="N22" i="35"/>
  <c r="E20" i="35"/>
  <c r="E19" i="35"/>
  <c r="C21" i="35"/>
  <c r="C22" i="35"/>
  <c r="E56" i="35"/>
  <c r="D45" i="35"/>
  <c r="D46" i="35"/>
  <c r="L30" i="55"/>
  <c r="K30" i="55"/>
  <c r="F24" i="55"/>
  <c r="D24" i="55"/>
  <c r="F15" i="55"/>
  <c r="G15" i="55"/>
  <c r="E15" i="55"/>
  <c r="D15" i="55"/>
  <c r="L13" i="55"/>
  <c r="K13" i="55"/>
  <c r="H30" i="43"/>
  <c r="G30" i="43"/>
  <c r="F30" i="43"/>
  <c r="E30" i="43"/>
  <c r="D30" i="43"/>
  <c r="E68" i="35"/>
  <c r="E69" i="35"/>
  <c r="E45" i="35"/>
  <c r="E46" i="35"/>
  <c r="E43" i="56"/>
  <c r="F43" i="56"/>
  <c r="E38" i="56"/>
  <c r="F38" i="56"/>
  <c r="E34" i="56"/>
  <c r="F34" i="56"/>
  <c r="E29" i="56"/>
  <c r="F29" i="56"/>
  <c r="E23" i="56"/>
  <c r="E25" i="56"/>
  <c r="E21" i="56"/>
  <c r="F21" i="56"/>
  <c r="E17" i="56"/>
  <c r="F17" i="56"/>
  <c r="E13" i="56"/>
  <c r="F13" i="56"/>
  <c r="F9" i="56"/>
  <c r="E9" i="56"/>
  <c r="E44" i="56"/>
  <c r="E39" i="56"/>
  <c r="E35" i="56"/>
  <c r="E30" i="56"/>
  <c r="E26" i="56"/>
  <c r="E22" i="56"/>
  <c r="E18" i="56"/>
  <c r="E14" i="56"/>
  <c r="E10" i="56"/>
  <c r="D44" i="56"/>
  <c r="D43" i="56"/>
  <c r="D39" i="56"/>
  <c r="D38" i="56"/>
  <c r="D35" i="56"/>
  <c r="D34" i="56"/>
  <c r="D30" i="56"/>
  <c r="D29" i="56"/>
  <c r="D26" i="56"/>
  <c r="D23" i="56"/>
  <c r="D25" i="56"/>
  <c r="D22" i="56"/>
  <c r="D21" i="56"/>
  <c r="D18" i="56"/>
  <c r="D17" i="56"/>
  <c r="D14" i="56"/>
  <c r="D13" i="56"/>
  <c r="D10" i="56"/>
  <c r="D9" i="56"/>
  <c r="C44" i="56"/>
  <c r="C43" i="56"/>
  <c r="C39" i="56"/>
  <c r="C38" i="56"/>
  <c r="C35" i="56"/>
  <c r="C34" i="56"/>
  <c r="C30" i="56"/>
  <c r="C29" i="56"/>
  <c r="C26" i="56"/>
  <c r="C23" i="56"/>
  <c r="C25" i="56"/>
  <c r="C22" i="56"/>
  <c r="C21" i="56"/>
  <c r="C18" i="56"/>
  <c r="C17" i="56"/>
  <c r="C14" i="56"/>
  <c r="C13" i="56"/>
  <c r="C10" i="56"/>
  <c r="C9" i="56"/>
  <c r="F40" i="63"/>
  <c r="F34" i="63"/>
  <c r="F113" i="62"/>
  <c r="F54" i="63"/>
  <c r="F46" i="63"/>
  <c r="E40" i="63"/>
  <c r="E34" i="63"/>
  <c r="E46" i="63"/>
  <c r="E23" i="63"/>
  <c r="E20" i="63"/>
  <c r="E12" i="63"/>
  <c r="E9" i="63"/>
  <c r="E7" i="63"/>
  <c r="E52" i="63"/>
  <c r="E131" i="62"/>
  <c r="E123" i="62"/>
  <c r="E110" i="62"/>
  <c r="E113" i="62"/>
  <c r="E93" i="62"/>
  <c r="E91" i="62"/>
  <c r="E84" i="62"/>
  <c r="E76" i="62"/>
  <c r="E140" i="62"/>
  <c r="E61" i="62"/>
  <c r="E56" i="62"/>
  <c r="E49" i="62"/>
  <c r="E42" i="62"/>
  <c r="E40" i="62"/>
  <c r="E27" i="62"/>
  <c r="E17" i="62"/>
  <c r="E10" i="62"/>
  <c r="E8" i="62"/>
  <c r="E73" i="62"/>
  <c r="F52" i="63"/>
  <c r="F56" i="63"/>
  <c r="F60" i="63"/>
  <c r="F69" i="63"/>
  <c r="E54" i="63"/>
  <c r="E56" i="63"/>
  <c r="E60" i="63"/>
  <c r="E69" i="63"/>
  <c r="E33" i="63"/>
  <c r="G29" i="36"/>
  <c r="G30" i="36"/>
  <c r="G31" i="36"/>
  <c r="G32" i="36"/>
  <c r="G33" i="36"/>
  <c r="G34" i="36"/>
  <c r="G35" i="36"/>
  <c r="G36" i="36"/>
  <c r="G37" i="36"/>
  <c r="G38" i="36"/>
  <c r="G39" i="36"/>
  <c r="G40" i="36"/>
  <c r="G41" i="36"/>
  <c r="G40" i="54"/>
  <c r="D16" i="59"/>
  <c r="C7" i="36"/>
  <c r="G7" i="36"/>
  <c r="G8" i="36"/>
  <c r="G9" i="36"/>
  <c r="G10" i="36"/>
  <c r="G11" i="36"/>
  <c r="G12" i="36"/>
  <c r="G13" i="36"/>
  <c r="G14" i="36"/>
  <c r="G15" i="36"/>
  <c r="G16" i="36"/>
  <c r="G17" i="36"/>
  <c r="G18" i="36"/>
  <c r="G19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9" i="36"/>
  <c r="C30" i="36"/>
  <c r="C31" i="36"/>
  <c r="C32" i="36"/>
  <c r="C33" i="36"/>
  <c r="C34" i="36"/>
  <c r="C35" i="36"/>
  <c r="C36" i="36"/>
  <c r="C37" i="36"/>
  <c r="C38" i="36"/>
  <c r="C39" i="36"/>
  <c r="C40" i="36"/>
  <c r="C41" i="36"/>
  <c r="G29" i="54"/>
  <c r="G30" i="54"/>
  <c r="G31" i="54"/>
  <c r="G32" i="54"/>
  <c r="G33" i="54"/>
  <c r="G34" i="54"/>
  <c r="G35" i="54"/>
  <c r="G36" i="54"/>
  <c r="G37" i="54"/>
  <c r="G38" i="54"/>
  <c r="G39" i="54"/>
  <c r="C16" i="59"/>
  <c r="E16" i="59"/>
  <c r="F16" i="59"/>
  <c r="F10" i="56"/>
  <c r="F14" i="56"/>
  <c r="F18" i="56"/>
  <c r="F22" i="56"/>
  <c r="F23" i="56"/>
  <c r="F25" i="56"/>
  <c r="F26" i="56"/>
  <c r="F30" i="56"/>
  <c r="F35" i="56"/>
  <c r="F39" i="56"/>
  <c r="F44" i="56"/>
  <c r="D9" i="66"/>
  <c r="F9" i="66"/>
  <c r="G9" i="66"/>
  <c r="H9" i="66"/>
  <c r="D10" i="66"/>
  <c r="F10" i="66"/>
  <c r="G10" i="66"/>
  <c r="H10" i="66"/>
  <c r="D11" i="66"/>
  <c r="F11" i="66"/>
  <c r="G11" i="66"/>
  <c r="H11" i="66"/>
  <c r="D12" i="66"/>
  <c r="F12" i="66"/>
  <c r="G12" i="66"/>
  <c r="H12" i="66"/>
  <c r="D13" i="66"/>
  <c r="F13" i="66"/>
  <c r="G13" i="66"/>
  <c r="H13" i="66"/>
  <c r="D14" i="66"/>
  <c r="F14" i="66"/>
  <c r="G14" i="66"/>
  <c r="H14" i="66"/>
  <c r="D15" i="66"/>
  <c r="F15" i="66"/>
  <c r="G15" i="66"/>
  <c r="H15" i="66"/>
  <c r="D16" i="66"/>
  <c r="F16" i="66"/>
  <c r="G16" i="66"/>
  <c r="H16" i="66"/>
  <c r="D17" i="66"/>
  <c r="F17" i="66"/>
  <c r="G17" i="66"/>
  <c r="H17" i="66"/>
  <c r="D18" i="66"/>
  <c r="F18" i="66"/>
  <c r="G18" i="66"/>
  <c r="H18" i="66"/>
  <c r="D19" i="66"/>
  <c r="F19" i="66"/>
  <c r="G19" i="66"/>
  <c r="H19" i="66"/>
  <c r="D20" i="66"/>
  <c r="F20" i="66"/>
  <c r="G20" i="66"/>
  <c r="H20" i="66"/>
  <c r="D21" i="66"/>
  <c r="F21" i="66"/>
  <c r="G21" i="66"/>
  <c r="H21" i="66"/>
  <c r="D22" i="66"/>
  <c r="F22" i="66"/>
  <c r="G22" i="66"/>
  <c r="H22" i="66"/>
  <c r="D23" i="66"/>
  <c r="F23" i="66"/>
  <c r="G23" i="66"/>
  <c r="H23" i="66"/>
  <c r="D24" i="66"/>
  <c r="F24" i="66"/>
  <c r="G24" i="66"/>
  <c r="H24" i="66"/>
  <c r="D25" i="66"/>
  <c r="F25" i="66"/>
  <c r="G25" i="66"/>
  <c r="H25" i="66"/>
  <c r="D26" i="66"/>
  <c r="F26" i="66"/>
  <c r="G26" i="66"/>
  <c r="H26" i="66"/>
  <c r="D27" i="66"/>
  <c r="F27" i="66"/>
  <c r="G27" i="66"/>
  <c r="H27" i="66"/>
  <c r="G41" i="54"/>
  <c r="G42" i="54"/>
  <c r="C41" i="54"/>
  <c r="C42" i="54"/>
  <c r="H14" i="35"/>
  <c r="H10" i="35"/>
  <c r="H15" i="35"/>
  <c r="H17" i="35"/>
  <c r="D10" i="35"/>
  <c r="E10" i="35"/>
  <c r="H13" i="35"/>
  <c r="H12" i="35"/>
  <c r="H16" i="35"/>
  <c r="H9" i="35"/>
  <c r="D15" i="35"/>
  <c r="E15" i="35"/>
  <c r="D11" i="35"/>
  <c r="E11" i="35"/>
  <c r="H11" i="35"/>
  <c r="G21" i="35"/>
  <c r="G22" i="35"/>
  <c r="D9" i="35"/>
  <c r="E9" i="35"/>
  <c r="D12" i="35"/>
  <c r="E12" i="35"/>
  <c r="D17" i="35"/>
  <c r="E17" i="35"/>
  <c r="D14" i="35"/>
  <c r="E14" i="35"/>
  <c r="D16" i="35"/>
  <c r="E16" i="35"/>
  <c r="D18" i="35"/>
  <c r="E18" i="35"/>
  <c r="H18" i="35"/>
  <c r="D13" i="35"/>
  <c r="E13" i="35"/>
  <c r="E21" i="35"/>
  <c r="E22" i="35"/>
  <c r="H21" i="35"/>
  <c r="H22" i="35"/>
  <c r="D21" i="35"/>
  <c r="D22" i="35"/>
</calcChain>
</file>

<file path=xl/sharedStrings.xml><?xml version="1.0" encoding="utf-8"?>
<sst xmlns="http://schemas.openxmlformats.org/spreadsheetml/2006/main" count="2032" uniqueCount="996">
  <si>
    <t xml:space="preserve">Квалификациона структура </t>
  </si>
  <si>
    <t>Старосна структура</t>
  </si>
  <si>
    <t>Редни број</t>
  </si>
  <si>
    <t>ВСС</t>
  </si>
  <si>
    <t xml:space="preserve">До 30 година </t>
  </si>
  <si>
    <t>До 5 година</t>
  </si>
  <si>
    <t>ВС</t>
  </si>
  <si>
    <t>5 до 10</t>
  </si>
  <si>
    <t>ВКВ</t>
  </si>
  <si>
    <t xml:space="preserve">40 до 50 </t>
  </si>
  <si>
    <t>10 до 15</t>
  </si>
  <si>
    <t>ССС</t>
  </si>
  <si>
    <t xml:space="preserve">50 до 60 </t>
  </si>
  <si>
    <t>15 до 20</t>
  </si>
  <si>
    <t>КВ</t>
  </si>
  <si>
    <t>20 до 25</t>
  </si>
  <si>
    <t>ПК</t>
  </si>
  <si>
    <t>25 до 30</t>
  </si>
  <si>
    <t>НК</t>
  </si>
  <si>
    <t>Просечна старост</t>
  </si>
  <si>
    <t>30 до 35</t>
  </si>
  <si>
    <t>УКУПНО</t>
  </si>
  <si>
    <t>Преко 35</t>
  </si>
  <si>
    <t>Остало</t>
  </si>
  <si>
    <t xml:space="preserve">Планирано </t>
  </si>
  <si>
    <t>СРЕДСТВА ЗА ПОСЕБНЕ НАМЕНЕ</t>
  </si>
  <si>
    <t>Позиција</t>
  </si>
  <si>
    <t>Спонзорство</t>
  </si>
  <si>
    <t>Донације</t>
  </si>
  <si>
    <t>Хуманитарне активности</t>
  </si>
  <si>
    <t>Спортске активности</t>
  </si>
  <si>
    <t>Реклама и пропаганда</t>
  </si>
  <si>
    <t>5. Примљене дивиденде</t>
  </si>
  <si>
    <t>1. Увећање основног капитала</t>
  </si>
  <si>
    <t>Добра</t>
  </si>
  <si>
    <t>Услуге</t>
  </si>
  <si>
    <t>Радови</t>
  </si>
  <si>
    <t>ПАСИВА</t>
  </si>
  <si>
    <t>14</t>
  </si>
  <si>
    <t>24</t>
  </si>
  <si>
    <t>АОП</t>
  </si>
  <si>
    <t xml:space="preserve">Дневнице на службеном путу </t>
  </si>
  <si>
    <t xml:space="preserve">Накнаде трошкова на службеном путу
 </t>
  </si>
  <si>
    <t>ИЗВЕШТАЈ О ТОКОВИМА ГОТОВИНЕ</t>
  </si>
  <si>
    <t xml:space="preserve">ТРОШКОВИ ЗАПОСЛЕНИХ </t>
  </si>
  <si>
    <t>у динарима</t>
  </si>
  <si>
    <t>Р. бр.</t>
  </si>
  <si>
    <t>Трошкови запослених</t>
  </si>
  <si>
    <t>Број запослених</t>
  </si>
  <si>
    <t>9.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</si>
  <si>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</si>
  <si>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</si>
  <si>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</si>
  <si>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</si>
  <si>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</si>
  <si>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</si>
  <si>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</si>
  <si>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</si>
  <si>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</si>
  <si>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</si>
  <si>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</si>
  <si>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Основ одлива/пријема кадрова</t>
  </si>
  <si>
    <t>ДИНАМИКА ЗАПОШЉАВАЊА</t>
  </si>
  <si>
    <t>Опис</t>
  </si>
  <si>
    <t>Износ</t>
  </si>
  <si>
    <t>Репрезентација</t>
  </si>
  <si>
    <t>1</t>
  </si>
  <si>
    <t>Сопствена средства</t>
  </si>
  <si>
    <t>Позајмљена средства</t>
  </si>
  <si>
    <t>2</t>
  </si>
  <si>
    <t>3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</si>
  <si>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</si>
  <si>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</si>
  <si>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</si>
  <si>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4</t>
  </si>
  <si>
    <t>5</t>
  </si>
  <si>
    <t>6</t>
  </si>
  <si>
    <t>7</t>
  </si>
  <si>
    <t>9</t>
  </si>
  <si>
    <t>10</t>
  </si>
  <si>
    <t>11</t>
  </si>
  <si>
    <t>12</t>
  </si>
  <si>
    <t>ПОЗИЦИЈА</t>
  </si>
  <si>
    <t>1.</t>
  </si>
  <si>
    <t>2.</t>
  </si>
  <si>
    <t>3.</t>
  </si>
  <si>
    <t>4.</t>
  </si>
  <si>
    <t>5.</t>
  </si>
  <si>
    <t>6.</t>
  </si>
  <si>
    <t>7.</t>
  </si>
  <si>
    <t>8.</t>
  </si>
  <si>
    <t>АКТИВА</t>
  </si>
  <si>
    <t>Накнаде члановима скупштине</t>
  </si>
  <si>
    <t>НОВОЗАПОСЛЕНИ</t>
  </si>
  <si>
    <t>ПОСЛОВОДСТВО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</si>
  <si>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</si>
  <si>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</si>
  <si>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</si>
  <si>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</si>
  <si>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</si>
  <si>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</si>
  <si>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</si>
  <si>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</si>
  <si>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</si>
  <si>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</si>
  <si>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</si>
  <si>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</si>
  <si>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ПРОСЕК</t>
  </si>
  <si>
    <t>663 и 664</t>
  </si>
  <si>
    <t>13</t>
  </si>
  <si>
    <t>15</t>
  </si>
  <si>
    <t>21</t>
  </si>
  <si>
    <t>22</t>
  </si>
  <si>
    <t>27</t>
  </si>
  <si>
    <t>Маса НЕТО зарада (зарада по одбитку припадајућих пореза и доприноса на терет запосленог)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</si>
  <si>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</si>
  <si>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</si>
  <si>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>Број запослених  по кадровској евиденцији - УКУПНО*</t>
  </si>
  <si>
    <t>4.1.</t>
  </si>
  <si>
    <t xml:space="preserve"> - на неодређено време</t>
  </si>
  <si>
    <t>4.2.</t>
  </si>
  <si>
    <t>- на одређено време</t>
  </si>
  <si>
    <t>8</t>
  </si>
  <si>
    <t>16</t>
  </si>
  <si>
    <t>17</t>
  </si>
  <si>
    <t>18</t>
  </si>
  <si>
    <t>19</t>
  </si>
  <si>
    <t>20</t>
  </si>
  <si>
    <t>25</t>
  </si>
  <si>
    <t>26</t>
  </si>
  <si>
    <t>28</t>
  </si>
  <si>
    <t>I. Приливи готовине из активности инвестирања (1 до 5)</t>
  </si>
  <si>
    <t>II. Одливи готовине из активности инвестирања (1 до 3)</t>
  </si>
  <si>
    <t>563 и 564</t>
  </si>
  <si>
    <t>69-59</t>
  </si>
  <si>
    <t>1. Улагања у развој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</si>
  <si>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</si>
  <si>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</si>
  <si>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</si>
  <si>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</si>
  <si>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</si>
  <si>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</si>
  <si>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</si>
  <si>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</si>
  <si>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</si>
  <si>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</si>
  <si>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</si>
  <si>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</si>
  <si>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</si>
  <si>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</si>
  <si>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</si>
  <si>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</si>
  <si>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</si>
  <si>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</si>
  <si>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</si>
  <si>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</si>
  <si>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</si>
  <si>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</si>
  <si>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</si>
  <si>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</si>
  <si>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</si>
  <si>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</si>
  <si>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</si>
  <si>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</si>
  <si>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</si>
  <si>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</si>
  <si>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</si>
  <si>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</si>
  <si>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</si>
  <si>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</si>
  <si>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</si>
  <si>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</si>
  <si>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</si>
  <si>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</si>
  <si>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</si>
  <si>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</si>
  <si>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</si>
  <si>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</si>
  <si>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</si>
  <si>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</si>
  <si>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</si>
  <si>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</si>
  <si>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</si>
  <si>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</si>
  <si>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</si>
  <si>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</si>
  <si>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</si>
  <si>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</si>
  <si>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</si>
  <si>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</si>
  <si>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</si>
  <si>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</si>
  <si>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</si>
  <si>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</si>
  <si>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</si>
  <si>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 xml:space="preserve">Маса зарада </t>
  </si>
  <si>
    <t>СТАРОЗАПОСЛЕНИ*</t>
  </si>
  <si>
    <t>у 000 динара</t>
  </si>
  <si>
    <t>Структура по полу</t>
  </si>
  <si>
    <t>23</t>
  </si>
  <si>
    <t>Накнаде члановима Комисије за ревизију</t>
  </si>
  <si>
    <t>Накнада председника</t>
  </si>
  <si>
    <t>Број систематизованих радних места</t>
  </si>
  <si>
    <t xml:space="preserve"> Број запослених по кадровској евиденцији</t>
  </si>
  <si>
    <t xml:space="preserve">Број запослених на неодређено време </t>
  </si>
  <si>
    <t>Број запослених на одређено време</t>
  </si>
  <si>
    <t>УКУПНО:</t>
  </si>
  <si>
    <t>Пословни приходи</t>
  </si>
  <si>
    <t>План</t>
  </si>
  <si>
    <t>Реализација</t>
  </si>
  <si>
    <t>-</t>
  </si>
  <si>
    <t>Пословни расходи</t>
  </si>
  <si>
    <t>Пословни резултат</t>
  </si>
  <si>
    <t>Нето резултат</t>
  </si>
  <si>
    <t>Број запослених на дан 31.12.</t>
  </si>
  <si>
    <t>Просечна нето зарада</t>
  </si>
  <si>
    <t>EBITDA</t>
  </si>
  <si>
    <t>Ликвидност</t>
  </si>
  <si>
    <t>Дуг / капитал</t>
  </si>
  <si>
    <t>НАПОМЕНА:</t>
  </si>
  <si>
    <t>Број прималаца накнаде по уговору о привременим и повременим пословима*</t>
  </si>
  <si>
    <t>Број прималаца накнаде по уговору о делу*</t>
  </si>
  <si>
    <t>СУБВЕНЦИЈЕ И ОСТАЛИ ПРИХОДИ ИЗ БУЏЕТА</t>
  </si>
  <si>
    <t>Приход</t>
  </si>
  <si>
    <t>Пренето из буџета</t>
  </si>
  <si>
    <t xml:space="preserve">Неутрошено </t>
  </si>
  <si>
    <t>4 (2-3)</t>
  </si>
  <si>
    <t>Субвенције</t>
  </si>
  <si>
    <t>Остали приходи из буџета*</t>
  </si>
  <si>
    <t>01.01. до 31.03.</t>
  </si>
  <si>
    <t>01.01. до 30.06.</t>
  </si>
  <si>
    <t>01.01. до 30.09.</t>
  </si>
  <si>
    <t>01.01. до 31.12.</t>
  </si>
  <si>
    <t>Број прималаца накнаде по основу осталих уговора*</t>
  </si>
  <si>
    <t>Број прималаца накнаде по ауторским уговорима*</t>
  </si>
  <si>
    <t>Број чланова Комисије за ревизију*</t>
  </si>
  <si>
    <t>Број чланова скупштине*</t>
  </si>
  <si>
    <t xml:space="preserve">* број запослених/прималаца/чланова последњег дана извештајног периода </t>
  </si>
  <si>
    <t>Структура по времену у радном односу</t>
  </si>
  <si>
    <t>Накнаде Надзорног одбора / Скупштине у нето износу</t>
  </si>
  <si>
    <t>Месец</t>
  </si>
  <si>
    <t>Накнаде Надзорног одбора / Скупштине у бруто износу</t>
  </si>
  <si>
    <t>Накнада члана</t>
  </si>
  <si>
    <t>Број чланова</t>
  </si>
  <si>
    <t xml:space="preserve">Укупан износ </t>
  </si>
  <si>
    <t>1+(2*3)</t>
  </si>
  <si>
    <t>Накнаде Комисије за ревизију у нето износу</t>
  </si>
  <si>
    <t>Накнаде Комисије за ревизију у бруто износу</t>
  </si>
  <si>
    <t>Укупно:</t>
  </si>
  <si>
    <t>Структура финансирања</t>
  </si>
  <si>
    <t>Износ према
 извору финансирања</t>
  </si>
  <si>
    <t>Просечна зарада</t>
  </si>
  <si>
    <t xml:space="preserve">30 до 40  </t>
  </si>
  <si>
    <t>Мушки</t>
  </si>
  <si>
    <t>Женски</t>
  </si>
  <si>
    <t>Р.бр.</t>
  </si>
  <si>
    <t>Група рачуна, рачун</t>
  </si>
  <si>
    <t>П О З И Ц И Ј А</t>
  </si>
  <si>
    <t xml:space="preserve">КРЕДИТНА ЗАДУЖЕНОСТ </t>
  </si>
  <si>
    <t>Кредитор</t>
  </si>
  <si>
    <t>Назив кредита / Пројекта</t>
  </si>
  <si>
    <t>Оригинална валута</t>
  </si>
  <si>
    <t>Гаранција државе</t>
  </si>
  <si>
    <t>Година повлачења кредита</t>
  </si>
  <si>
    <t>Рок отплате без периода почека</t>
  </si>
  <si>
    <t>Период почека (Grace period)</t>
  </si>
  <si>
    <t>Датум прве отплате</t>
  </si>
  <si>
    <t>Каматна стопа</t>
  </si>
  <si>
    <t>Број отплата током једне године</t>
  </si>
  <si>
    <t>Да/Не</t>
  </si>
  <si>
    <t>Укупно главница</t>
  </si>
  <si>
    <t>Укупно камата</t>
  </si>
  <si>
    <t>Домаћи кредитор</t>
  </si>
  <si>
    <t xml:space="preserve">   ...................</t>
  </si>
  <si>
    <t>Страни кредитор</t>
  </si>
  <si>
    <t>Укупно кредитно задужење</t>
  </si>
  <si>
    <t>од чега за ликвидност</t>
  </si>
  <si>
    <t>од чега за капиталне пројекте</t>
  </si>
  <si>
    <t>Укупно услуге:</t>
  </si>
  <si>
    <t>Укупно радови:</t>
  </si>
  <si>
    <t>Укупно добра: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</si>
  <si>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</si>
  <si>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</si>
  <si>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</si>
  <si>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</si>
  <si>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</si>
  <si>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</si>
  <si>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</si>
  <si>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</si>
  <si>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</si>
  <si>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</si>
  <si>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</si>
  <si>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</si>
  <si>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</si>
  <si>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</si>
  <si>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</si>
  <si>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</si>
  <si>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</si>
  <si>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</si>
  <si>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</si>
  <si>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</si>
  <si>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</si>
  <si>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</si>
  <si>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</si>
  <si>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</si>
  <si>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</si>
  <si>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</si>
  <si>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</si>
  <si>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</si>
  <si>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</si>
  <si>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</si>
  <si>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</si>
  <si>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</si>
  <si>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</si>
  <si>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</si>
  <si>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</si>
  <si>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</si>
  <si>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</si>
  <si>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</si>
  <si>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</si>
  <si>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</si>
  <si>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</si>
  <si>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</si>
  <si>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</si>
  <si>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</si>
  <si>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</si>
  <si>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</si>
  <si>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</si>
  <si>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</si>
  <si>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</si>
  <si>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</si>
  <si>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</si>
  <si>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</si>
  <si>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</si>
  <si>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</si>
  <si>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</si>
  <si>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</si>
  <si>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</si>
  <si>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</si>
  <si>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</si>
  <si>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</si>
  <si>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Број чланова надзорног одбора*</t>
  </si>
  <si>
    <t>Накнаде члановима надзорног одбора</t>
  </si>
  <si>
    <t>Број извршилаца</t>
  </si>
  <si>
    <t>…</t>
  </si>
  <si>
    <t xml:space="preserve">Преко 60 </t>
  </si>
  <si>
    <t xml:space="preserve">* исплата са проценом до краја године </t>
  </si>
  <si>
    <t>СТАРОЗАПОСЛЕНИ**</t>
  </si>
  <si>
    <t>УКУПНО = ДОБРА + УСЛУГЕ+РАДОВИ</t>
  </si>
  <si>
    <t>Прилог 1б</t>
  </si>
  <si>
    <t xml:space="preserve"> </t>
  </si>
  <si>
    <t>Запослени</t>
  </si>
  <si>
    <t>Приказ планираних и реализованих индикатора пословања</t>
  </si>
  <si>
    <t>Прилог 13.</t>
  </si>
  <si>
    <t>Прилог 14.</t>
  </si>
  <si>
    <t>Средства буџета  (по контима)</t>
  </si>
  <si>
    <t>Прилог 15.</t>
  </si>
  <si>
    <t>Прилог 12.</t>
  </si>
  <si>
    <t>Прилог 11.</t>
  </si>
  <si>
    <t>Прилог 9.</t>
  </si>
  <si>
    <t>Прилог 7.</t>
  </si>
  <si>
    <t>Прилог 6.</t>
  </si>
  <si>
    <t>Прилог 5.</t>
  </si>
  <si>
    <t>Укупни капитал</t>
  </si>
  <si>
    <t>% одступања реализације од плана</t>
  </si>
  <si>
    <t>% одступања реализације у односу на реализацију претходне године</t>
  </si>
  <si>
    <t>Укупна имовина</t>
  </si>
  <si>
    <t>Инвестиције</t>
  </si>
  <si>
    <t>Просечна  нето зарада = збир свих исплаћених нето зарада у години / 12 / број запослених</t>
  </si>
  <si>
    <t>ROA</t>
  </si>
  <si>
    <t>ROE</t>
  </si>
  <si>
    <t>Оперативни новчани ток</t>
  </si>
  <si>
    <t>% зарада у пословним приходима</t>
  </si>
  <si>
    <t>Кредитно задужење без гаранције државе</t>
  </si>
  <si>
    <t>Кредитно задужење са гаранцијом државе</t>
  </si>
  <si>
    <t>Остали приходи из буџета</t>
  </si>
  <si>
    <t>Укупно приходи из буџета</t>
  </si>
  <si>
    <t>Пренето</t>
  </si>
  <si>
    <t>План
01.01-31.03.2020.</t>
  </si>
  <si>
    <t>План
01.01-30.06.2020.</t>
  </si>
  <si>
    <t>План
01.01-30.09.2020.</t>
  </si>
  <si>
    <t>План 
01.01-31.12.2020.</t>
  </si>
  <si>
    <t>Број прималаца отпремнине</t>
  </si>
  <si>
    <t>29</t>
  </si>
  <si>
    <t>ПЛАНИРАНА ФИНАНСИЈСКА СРЕДСТВА ЗА НАБАВКУ ДОБАРА, РАДОВА И УСЛУГА</t>
  </si>
  <si>
    <t xml:space="preserve">ПЛАН ИНВЕСТИЦИЈА </t>
  </si>
  <si>
    <t>Назив инвестиције</t>
  </si>
  <si>
    <t xml:space="preserve">План  </t>
  </si>
  <si>
    <t>Нето</t>
  </si>
  <si>
    <t>Реализовано</t>
  </si>
  <si>
    <t>Износ неутрошених средстава из ранијих година   (у односу на претходну)</t>
  </si>
  <si>
    <t>Реализовано (процена)</t>
  </si>
  <si>
    <t>Сектор / Организациона јединица</t>
  </si>
  <si>
    <t>Реализација (процена)</t>
  </si>
  <si>
    <t>Број прималаца јубиларних награда</t>
  </si>
  <si>
    <t>Бруто 1</t>
  </si>
  <si>
    <t>Запослени без пословодства</t>
  </si>
  <si>
    <t>Најнижа зарада</t>
  </si>
  <si>
    <t>Највиша зарада</t>
  </si>
  <si>
    <t>Пословодство</t>
  </si>
  <si>
    <t>Распон исплаћених и планираних зарада</t>
  </si>
  <si>
    <t xml:space="preserve">** позиције од 5 до 29 које се исказују у новчаним јединицама приказати у бруто износу </t>
  </si>
  <si>
    <t xml:space="preserve">A. УПИСАНИ А НЕУПЛАЋЕНИ КАПИТАЛ </t>
  </si>
  <si>
    <t>Б. СТАЛНА ИМОВИНА</t>
  </si>
  <si>
    <t>(0003 + 0009 + 0017 + 0018 + 0028)</t>
  </si>
  <si>
    <t>I. НЕМАТЕРИЈАЛНА ИМОВИНА</t>
  </si>
  <si>
    <t>(0004 + 0005 + 0006 + 0007 + 0008)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</si>
  <si>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</si>
  <si>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</si>
  <si>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 xml:space="preserve">3. Гудвил </t>
  </si>
  <si>
    <t>015 и 016</t>
  </si>
  <si>
    <t xml:space="preserve">4. Нематеријална имовина узета у лизинг и нематеријална имовина у припреми </t>
  </si>
  <si>
    <t>5. Аванси за нематеријалну имовину</t>
  </si>
  <si>
    <t>II. НЕКРЕТНИНЕ, ПОСТРОЈЕЊА И ОПРЕМА</t>
  </si>
  <si>
    <t>(0010 + 0011 + 0012 + 0013 + 0014 + 0015 + 0016)</t>
  </si>
  <si>
    <t>020, 021 и 022</t>
  </si>
  <si>
    <t>1. Земљиште и грађевински објекти</t>
  </si>
  <si>
    <t>2. Постројења и опрема</t>
  </si>
  <si>
    <t>3. Инвестиционе некретнине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</si>
  <si>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</si>
  <si>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</si>
  <si>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026 и 028</t>
  </si>
  <si>
    <t>029 (део)</t>
  </si>
  <si>
    <t xml:space="preserve">6. Аванси за некретнине, постројења и опрему у земљи </t>
  </si>
  <si>
    <t xml:space="preserve">7. Аванси за некретнине, постројења и опрему у иностранству </t>
  </si>
  <si>
    <t xml:space="preserve">III. БИОЛОШКА СРЕДСТВА </t>
  </si>
  <si>
    <t>04 и 05</t>
  </si>
  <si>
    <t xml:space="preserve">IV. ДУГОРОЧНИ ФИНАНСИЈСКИ ПЛАСМАНИ И ДУГОРОЧНА ПОТРАЖИВАЊА </t>
  </si>
  <si>
    <t>(0019 + 0020 + 0021 + 0022 + 0023 + 0024 + 0025 + 0026 + 0027)</t>
  </si>
  <si>
    <t>040 (део), 041 (део) и 042 (део)</t>
  </si>
  <si>
    <t>040 (део), 041 (део), 042 (део)</t>
  </si>
  <si>
    <t>2. Учешћа у капиталу која се вреднују методом учешћа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</si>
  <si>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</si>
  <si>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</si>
  <si>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044, 050 (део), 051 (део)</t>
  </si>
  <si>
    <t>045 (део) и 053 (део)</t>
  </si>
  <si>
    <t xml:space="preserve">5. Дугорочни пласмани (дати кредити и зајмови) у земљи </t>
  </si>
  <si>
    <t xml:space="preserve">6. Дугорочни пласмани (дати кредити и зајмови) у иностранству </t>
  </si>
  <si>
    <t xml:space="preserve">8. Откупљене сопствене акције и откупљени сопствени удели </t>
  </si>
  <si>
    <t>048, 052, 054, 055 и 056</t>
  </si>
  <si>
    <t xml:space="preserve">9. Остали дугорочни финансијски пласмани и остала дугорочна потраживања </t>
  </si>
  <si>
    <t>28 (део) осим 288</t>
  </si>
  <si>
    <t xml:space="preserve">V. ДУГОРОЧНА АКТИВНА ВРЕМЕНСКА РАЗГРАНИЧЕЊА </t>
  </si>
  <si>
    <t xml:space="preserve">В. ОДЛОЖЕНА ПОРЕСКА СРЕДСТВА </t>
  </si>
  <si>
    <t xml:space="preserve">Г. ОБРТНА ИМОВИНА </t>
  </si>
  <si>
    <t>(0031 + 0037 + 0038 + 0044 + 0048 + 0057+ 0058)</t>
  </si>
  <si>
    <t>Класа 1, осим групе рачуна 14</t>
  </si>
  <si>
    <t>I. ЗАЛИХЕ (0032 + 0033 + 0034 + 0035 + 0036)</t>
  </si>
  <si>
    <t xml:space="preserve">1. Материјал, резервни делови, алат и ситан инвентар </t>
  </si>
  <si>
    <t>11 и 12</t>
  </si>
  <si>
    <t xml:space="preserve">2. Недовршена производња и готови производи </t>
  </si>
  <si>
    <t xml:space="preserve">3. Роба </t>
  </si>
  <si>
    <t>150, 152 и 154</t>
  </si>
  <si>
    <t>4. Плаћени аванси за залихе и услуге у земљи</t>
  </si>
  <si>
    <t>151, 153 и 155</t>
  </si>
  <si>
    <t xml:space="preserve">5. Плаћени аванси за залихе и услуге у иностранству </t>
  </si>
  <si>
    <t xml:space="preserve">II. СТАЛНА ИМОВИНА КОЈА СЕ ДРЖИ ЗА ПРОДАЈУ И ПРЕСТАНАК ПОСЛОВАЊА </t>
  </si>
  <si>
    <t xml:space="preserve">III. ПОТРАЖИВАЊА ПО ОСНОВУ ПРОДАЈЕ </t>
  </si>
  <si>
    <t>(0039 + 0040 + 0041 + 0042 + 0043)</t>
  </si>
  <si>
    <t xml:space="preserve">1. Потраживања од купаца у земљи </t>
  </si>
  <si>
    <t xml:space="preserve">2. Потраживања од купаца у иностранству </t>
  </si>
  <si>
    <t>200 и 202</t>
  </si>
  <si>
    <t xml:space="preserve">3. Потраживања од матичног, зависних и осталих повезаних лица у земљи </t>
  </si>
  <si>
    <t>201 и 203</t>
  </si>
  <si>
    <t>4. Потраживања од матичног, зависних и осталих повезаних лица у иностранству</t>
  </si>
  <si>
    <t xml:space="preserve">5. Остала потраживања по основу продаје </t>
  </si>
  <si>
    <t>21, 22 и 27</t>
  </si>
  <si>
    <t xml:space="preserve">IV. ОСТАЛА КРАТКОРОЧНА ПОТРАЖИВАЊА </t>
  </si>
  <si>
    <t>(0045 + 0046 + 0047)</t>
  </si>
  <si>
    <t>21, 22 осим 223 и 224, и 27</t>
  </si>
  <si>
    <t xml:space="preserve">1. Остала потраживања </t>
  </si>
  <si>
    <t xml:space="preserve">2. Потраживања за више плаћен порез на добитак </t>
  </si>
  <si>
    <t xml:space="preserve">3. Потраживања по основу преплаћених осталих пореза и доприноса </t>
  </si>
  <si>
    <t xml:space="preserve">V. КРАТКОРОЧНИ ФИНАНСИЈСКИ ПЛАСМАНИ </t>
  </si>
  <si>
    <t>(0049 + 0050 + 0051 + 0052 + 0053 + 0054 + 0055 + 0056)</t>
  </si>
  <si>
    <t xml:space="preserve">1. Краткорочни кредити и пласмани - матично и зависна правна лица </t>
  </si>
  <si>
    <t>232, 234 (део)</t>
  </si>
  <si>
    <t xml:space="preserve">3. Краткорочни кредити, зајмови и пласмани у земљи </t>
  </si>
  <si>
    <t>233, 234 (део)</t>
  </si>
  <si>
    <t xml:space="preserve">4. Kраткорочни кредити, зајмови и пласмани у иностранству </t>
  </si>
  <si>
    <t xml:space="preserve">5. Хартије од вредности које се вреднују по амортизованој вредности </t>
  </si>
  <si>
    <t>236 (део)</t>
  </si>
  <si>
    <t xml:space="preserve">7. Откупљене сопствене акције и откупљени сопствени удели </t>
  </si>
  <si>
    <t>236 (део), 238 и 239</t>
  </si>
  <si>
    <t xml:space="preserve">8. Остали краткорочни финансијски пласмани </t>
  </si>
  <si>
    <t xml:space="preserve">VI. ГОТОВИНА И ГОТОВИНСКИ ЕКВИВАЛЕНТИ </t>
  </si>
  <si>
    <t>28 (део), осим 288</t>
  </si>
  <si>
    <t xml:space="preserve">VII. КРАТКОРОЧНА АКТИВНА ВРЕМЕНСКА РАЗГРАНИЧЕЊА </t>
  </si>
  <si>
    <t xml:space="preserve">Ђ. ВАНБИЛАНСНА АКТИВА 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</si>
  <si>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</si>
  <si>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</si>
  <si>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</si>
  <si>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</si>
  <si>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</si>
  <si>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</si>
  <si>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</si>
  <si>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</si>
  <si>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>дуговни салдо рачуна 331, 332, 333, 334, 335, 336 и 337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</si>
  <si>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</si>
  <si>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</si>
  <si>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</si>
  <si>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</si>
  <si>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</si>
  <si>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</si>
  <si>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</si>
  <si>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</si>
  <si>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</si>
  <si>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</si>
  <si>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</si>
  <si>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</si>
  <si>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</si>
  <si>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</si>
  <si>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</si>
  <si>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</si>
  <si>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</si>
  <si>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</si>
  <si>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</si>
  <si>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</si>
  <si>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</si>
  <si>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</si>
  <si>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</si>
  <si>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</si>
  <si>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</si>
  <si>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</si>
  <si>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</si>
  <si>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</si>
  <si>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</si>
  <si>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</si>
  <si>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</si>
  <si>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</si>
  <si>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</si>
  <si>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</si>
  <si>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</si>
  <si>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</si>
  <si>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</si>
  <si>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</si>
  <si>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</si>
  <si>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</si>
  <si>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</si>
  <si>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</si>
  <si>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</si>
  <si>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</si>
  <si>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</si>
  <si>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</si>
  <si>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</si>
  <si>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</si>
  <si>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</si>
  <si>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</si>
  <si>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</si>
  <si>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</si>
  <si>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</si>
  <si>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</si>
  <si>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</si>
  <si>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</si>
  <si>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</si>
  <si>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</si>
  <si>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</si>
  <si>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</si>
  <si>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</si>
  <si>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 xml:space="preserve">1. Остале краткорочне обавезе </t>
  </si>
  <si>
    <t>47,48 осим 481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</si>
  <si>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</si>
  <si>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</si>
  <si>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</si>
  <si>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</si>
  <si>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</si>
  <si>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</si>
  <si>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</si>
  <si>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</si>
  <si>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</si>
  <si>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>Д. УКУПНА АКТИВА = ПОСЛОВНА ИМОВИНА (0001 + 0002 + 0029 + 0030)</t>
  </si>
  <si>
    <t>Прилог 1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</si>
  <si>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</si>
  <si>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</si>
  <si>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</si>
  <si>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</si>
  <si>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</si>
  <si>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</si>
  <si>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</si>
  <si>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</si>
  <si>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</si>
  <si>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</si>
  <si>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</si>
  <si>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</si>
  <si>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</si>
  <si>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</si>
  <si>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</si>
  <si>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</si>
  <si>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</si>
  <si>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</si>
  <si>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</si>
  <si>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</si>
  <si>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</si>
  <si>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</si>
  <si>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</si>
  <si>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</si>
  <si>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</si>
  <si>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</si>
  <si>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</si>
  <si>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</si>
  <si>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</si>
  <si>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</si>
  <si>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</si>
  <si>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</si>
  <si>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</si>
  <si>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</si>
  <si>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</si>
  <si>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</si>
  <si>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</si>
  <si>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</si>
  <si>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</si>
  <si>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</si>
  <si>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</si>
  <si>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</si>
  <si>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</si>
  <si>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</si>
  <si>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</si>
  <si>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</si>
  <si>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</si>
  <si>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</si>
  <si>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</si>
  <si>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</si>
  <si>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</si>
  <si>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</si>
  <si>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</si>
  <si>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</si>
  <si>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</si>
  <si>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</si>
  <si>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</si>
  <si>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</si>
  <si>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</si>
  <si>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</si>
  <si>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</si>
  <si>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</si>
  <si>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</si>
  <si>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</si>
  <si>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</si>
  <si>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</si>
  <si>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</si>
  <si>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</si>
  <si>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</si>
  <si>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</si>
  <si>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</si>
  <si>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r>
      <t>(1045 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1046 + 1047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1048) ≥ 0</t>
    </r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</si>
  <si>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</si>
  <si>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</si>
  <si>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</si>
  <si>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</si>
  <si>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 xml:space="preserve">II. ОДЛОЖЕНИ ПОРЕСКИХ РАСХОДИ ПЕРИОДА 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</si>
  <si>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</si>
  <si>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</si>
  <si>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</si>
  <si>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</si>
  <si>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</si>
  <si>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</si>
  <si>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</si>
  <si>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</si>
  <si>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</si>
  <si>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</si>
  <si>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</si>
  <si>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</si>
  <si>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t>Прилог 2</t>
  </si>
  <si>
    <t>722 дуг. салдо</t>
  </si>
  <si>
    <t>722 пот. салдо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</si>
  <si>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</si>
  <si>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</si>
  <si>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</si>
  <si>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</si>
  <si>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</si>
  <si>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</si>
  <si>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</si>
  <si>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</si>
  <si>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</si>
  <si>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</si>
  <si>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</si>
  <si>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</si>
  <si>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</si>
  <si>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</si>
  <si>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</si>
  <si>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</si>
  <si>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ГОТОВИНИЕ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</si>
  <si>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</si>
  <si>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</si>
  <si>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</si>
  <si>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</si>
  <si>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</si>
  <si>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</si>
  <si>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</si>
  <si>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</si>
  <si>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</si>
  <si>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</si>
  <si>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</si>
  <si>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</si>
  <si>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</si>
  <si>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</si>
  <si>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</si>
  <si>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</si>
  <si>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</si>
  <si>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</si>
  <si>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</si>
  <si>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</si>
  <si>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</si>
  <si>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</si>
  <si>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</si>
  <si>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r>
      <t xml:space="preserve">Г. СВЕГА ПРИЛИВ ГОТОВИНЕ </t>
    </r>
    <r>
      <rPr>
        <sz val="9"/>
        <rFont val="Arial"/>
        <family val="2"/>
      </rPr>
      <t>(3001 + 3017 + 3029)</t>
    </r>
  </si>
  <si>
    <r>
      <t xml:space="preserve">Д. СВЕГА ОДЛИВ ГОТОВИНЕ </t>
    </r>
    <r>
      <rPr>
        <sz val="9"/>
        <rFont val="Arial"/>
        <family val="2"/>
      </rPr>
      <t>(3006 + 3023 + 3037)</t>
    </r>
  </si>
  <si>
    <r>
      <t xml:space="preserve">Ђ. НЕТО ПРИЛИВ ГОТОВИНЕ </t>
    </r>
    <r>
      <rPr>
        <sz val="9"/>
        <rFont val="Arial"/>
        <family val="2"/>
      </rPr>
      <t>(3048 - 3049) ≥ 0</t>
    </r>
  </si>
  <si>
    <r>
      <t xml:space="preserve">E. НЕТО ОДЛИВ ГОТОВИНЕ </t>
    </r>
    <r>
      <rPr>
        <sz val="9"/>
        <rFont val="Arial"/>
        <family val="2"/>
      </rPr>
      <t>(3049 - 3048) ≥ 0</t>
    </r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</si>
  <si>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</si>
  <si>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</si>
  <si>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</si>
  <si>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</si>
  <si>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>Прилог 1а</t>
  </si>
  <si>
    <t>2022. година</t>
  </si>
  <si>
    <t>Циљеви јавног предузећа са кључним индикаторима остварења циљева</t>
  </si>
  <si>
    <t>Циљ</t>
  </si>
  <si>
    <t>Индикатор</t>
  </si>
  <si>
    <t>Базна година</t>
  </si>
  <si>
    <t>Вредност индикатора</t>
  </si>
  <si>
    <t>Извор провере</t>
  </si>
  <si>
    <t>Активност за достизање циља</t>
  </si>
  <si>
    <t>Ниска вероватноћа</t>
  </si>
  <si>
    <t>Низак утицај</t>
  </si>
  <si>
    <t>Умерена вероватноћа</t>
  </si>
  <si>
    <t>Умерен утицај</t>
  </si>
  <si>
    <t>Висока вероватноћа</t>
  </si>
  <si>
    <t>Висок утицај</t>
  </si>
  <si>
    <t>Ризик</t>
  </si>
  <si>
    <t>Вероватноћа ризика                    (1)</t>
  </si>
  <si>
    <t>Утицај ризика                            (2)</t>
  </si>
  <si>
    <t>Укупно                                     (3)</t>
  </si>
  <si>
    <t>Избор</t>
  </si>
  <si>
    <t>Вероватноћа</t>
  </si>
  <si>
    <t>Утицај</t>
  </si>
  <si>
    <t>3=1*2</t>
  </si>
  <si>
    <t>Ефекат ризика</t>
  </si>
  <si>
    <t>Колона "Вероватноћа ризика" се попуњава по следећој шеми избором из падајућег менија:</t>
  </si>
  <si>
    <t>Број 1 - Ниска вероватноћа</t>
  </si>
  <si>
    <t>Број 2 - Умерена вероватноћа</t>
  </si>
  <si>
    <t>Број 3 - Висока вероватноћа</t>
  </si>
  <si>
    <t>Колона "Утицај ризика" се попуњава по следећој шеми избором из падајућег менија:</t>
  </si>
  <si>
    <t>Број 1 - Низак утицај</t>
  </si>
  <si>
    <t>Број 2 - Умерен утицај</t>
  </si>
  <si>
    <t>Број 3 - Висок утицај</t>
  </si>
  <si>
    <t>Колона "Укупно" се попуњава аутоматски</t>
  </si>
  <si>
    <t>Пословни ризици и план управљања ризицима</t>
  </si>
  <si>
    <t>Прилог 3</t>
  </si>
  <si>
    <t>Процењен финансијски ефекат у случају настанка ризика                                (у 000 дин)</t>
  </si>
  <si>
    <t>Планиране активности у случају појаве ризика</t>
  </si>
  <si>
    <t>2023. година</t>
  </si>
  <si>
    <t>Прилог 4</t>
  </si>
  <si>
    <t>Прилог 5а</t>
  </si>
  <si>
    <r>
      <rPr>
        <b/>
        <sz val="10"/>
        <rFont val="Arial"/>
        <family val="2"/>
      </rPr>
      <t>ROA</t>
    </r>
    <r>
      <rPr>
        <sz val="10"/>
        <rFont val="Arial"/>
        <family val="2"/>
      </rPr>
      <t xml:space="preserve"> (Return on Assets) - Стопа приноса средстава рачуна се: (нето добит / укупна средства ) *100</t>
    </r>
  </si>
  <si>
    <r>
      <rPr>
        <b/>
        <sz val="10"/>
        <rFont val="Arial"/>
        <family val="2"/>
      </rPr>
      <t>ROE</t>
    </r>
    <r>
      <rPr>
        <sz val="10"/>
        <rFont val="Arial"/>
        <family val="2"/>
      </rPr>
      <t xml:space="preserve"> (Return on Еquity) - Стопа приноса капитала рачуна се: (нето добит / капитал)*100</t>
    </r>
  </si>
  <si>
    <r>
      <rPr>
        <b/>
        <sz val="10"/>
        <rFont val="Arial"/>
        <family val="2"/>
      </rPr>
      <t>Оперативни новчани ток</t>
    </r>
    <r>
      <rPr>
        <sz val="10"/>
        <rFont val="Arial"/>
        <family val="2"/>
      </rPr>
      <t xml:space="preserve"> - новчани ток из пословних активности </t>
    </r>
  </si>
  <si>
    <r>
      <rPr>
        <b/>
        <sz val="10"/>
        <rFont val="Arial"/>
        <family val="2"/>
      </rPr>
      <t>Ликвидност</t>
    </r>
    <r>
      <rPr>
        <sz val="10"/>
        <rFont val="Arial"/>
        <family val="2"/>
      </rPr>
      <t xml:space="preserve"> представља однос (обртна средства / краткорочне обавезе)*100.</t>
    </r>
  </si>
  <si>
    <r>
      <rPr>
        <b/>
        <sz val="10"/>
        <rFont val="Arial"/>
        <family val="2"/>
      </rPr>
      <t>% зарада у пословним приходима</t>
    </r>
    <r>
      <rPr>
        <sz val="10"/>
        <rFont val="Arial"/>
        <family val="2"/>
      </rPr>
      <t xml:space="preserve"> - (Трошкови зарада, накнада зарада и остали лични расходи / пословни приходи)*100</t>
    </r>
  </si>
  <si>
    <r>
      <rPr>
        <b/>
        <sz val="10"/>
        <rFont val="Arial"/>
        <family val="2"/>
      </rPr>
      <t>Дуг / капитал</t>
    </r>
    <r>
      <rPr>
        <sz val="10"/>
        <rFont val="Arial"/>
        <family val="2"/>
      </rPr>
      <t xml:space="preserve"> представља однос укупног дуга (дугорочна резервисања и обавезе, одложене пореске обавезе и краткорочна резервисања и краткорочне обавезе) и капитала (укупна ставка из пасиве биланса стања) *100.</t>
    </r>
  </si>
  <si>
    <t>Прилог 5б</t>
  </si>
  <si>
    <t>Прилог 8.</t>
  </si>
  <si>
    <t>Надзорни одбор /Скупштина</t>
  </si>
  <si>
    <t>Прилог 11a</t>
  </si>
  <si>
    <t>Прилог 16.</t>
  </si>
  <si>
    <t>Прилог 17.</t>
  </si>
  <si>
    <t>2024. година</t>
  </si>
  <si>
    <t>30</t>
  </si>
  <si>
    <t>Трошкови стручног усавршавања запослених</t>
  </si>
  <si>
    <t>1. Учешћа у капиталу правних лица (осим учешћа у капиталу која се вреднују методом учешћа)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</si>
  <si>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</si>
  <si>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 xml:space="preserve">7. Дугорочна финансијска улагања (хартије од вредности које се вреднују по амортизованој вредности) </t>
  </si>
  <si>
    <t xml:space="preserve">6. Финансијска средства која се вреднују по фер вредности кроз Биланс успеха </t>
  </si>
  <si>
    <t xml:space="preserve">5. Дугорочни кредити, зајмови и обавезе по основу лизинга у иностранству </t>
  </si>
  <si>
    <t xml:space="preserve">8. Остали одливи из пословних активности </t>
  </si>
  <si>
    <t xml:space="preserve">7. Остале краткорочне обавезе </t>
  </si>
  <si>
    <t xml:space="preserve">4. Oстали приливи из редовног пословања </t>
  </si>
  <si>
    <t>* Под осталим приходима из буџета сматрају се сви приходи који нису субвенције (нпр. додела средстава из буџета по јавном позиву, конкурсу и сл.).</t>
  </si>
  <si>
    <t>00</t>
  </si>
  <si>
    <t>01</t>
  </si>
  <si>
    <t>010</t>
  </si>
  <si>
    <t>013</t>
  </si>
  <si>
    <t>017</t>
  </si>
  <si>
    <t>02</t>
  </si>
  <si>
    <t>023</t>
  </si>
  <si>
    <t>024</t>
  </si>
  <si>
    <t xml:space="preserve">5. Остале некретнине, постројења и опрема и улагања на туђим некретнинама, постројењима и опреми </t>
  </si>
  <si>
    <t>03</t>
  </si>
  <si>
    <t>046</t>
  </si>
  <si>
    <t>047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</si>
  <si>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</si>
  <si>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 xml:space="preserve">VI. НЕРЕАЛИЗОВАНИ ГУБИЦИ ПО ОСНОВУ ФИНАНСИЈСКИХ СРЕДСТАВА И ДРУГИХ КОМПОНЕНТИ ОСТАЛОГ СВЕОБУХВАТНОГ РЕЗУЛТАТА </t>
  </si>
  <si>
    <t>40, осим 400 и 404</t>
  </si>
  <si>
    <t>44, 45 и 46 осим 467</t>
  </si>
  <si>
    <t xml:space="preserve">2. Обавезе по основу пореза на додату вредност и осталих јавних прихода </t>
  </si>
  <si>
    <t xml:space="preserve">Б. ТОКОВИ ГОТОВИНЕ ИЗ АКТИВНОСТИ ИНВЕСТИРАЊА </t>
  </si>
  <si>
    <t xml:space="preserve">2. Краткорочни кредити и пласмани - остала повезана правна  лица 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</si>
  <si>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</si>
  <si>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52, осим 520 и 521</t>
  </si>
  <si>
    <t xml:space="preserve">II. НЕТО ДОБИТАК КОЈИ ПРИПАДА МАТИЧНОМ ПРАВНОМ ЛИЦУ </t>
  </si>
  <si>
    <t xml:space="preserve">И. НЕГАТИВНЕ КУРСНЕ РАЗЛИКЕ ПО ОСНОВУ ПРЕРАЧУНА ГОТОВИНЕ </t>
  </si>
  <si>
    <t>Прилог 11б</t>
  </si>
  <si>
    <r>
      <rPr>
        <b/>
        <sz val="10"/>
        <rFont val="Arial"/>
        <family val="2"/>
      </rPr>
      <t>EBITDA</t>
    </r>
    <r>
      <rPr>
        <sz val="10"/>
        <rFont val="Arial"/>
        <family val="2"/>
      </rPr>
      <t xml:space="preserve"> (Earnings before Interest, Taxes, Depreciation and Amortization) представља добитак предузећа пре опорезивања који се добија када се одузму само оперативни трошкови, а без искључивања трошкова камате и амортизације. Рачуна се тако што се добитак/губитак пре опорезивања коригује за расходе камата и амортизацију.</t>
    </r>
  </si>
  <si>
    <t>2025. година</t>
  </si>
  <si>
    <t>Исплата по месецима  2022.</t>
  </si>
  <si>
    <t>План по месецима  2023.</t>
  </si>
  <si>
    <t>Исплаћена маса за зараде, број запослених и просечна зарада по месецима                                                                                                                                               од 01.01.2023. до ___________ 2023. године - Бруто 1</t>
  </si>
  <si>
    <t>Исплаћена маса за зараде увећана за доприносе на зараде, број запослених и просечна зарада по месецима                                                                                     од 01.01.2023. до _________ 2023. године - Бруто 2</t>
  </si>
  <si>
    <t>Стање на дан 31.12.2022.</t>
  </si>
  <si>
    <t>Реализација  по месецима  2023.</t>
  </si>
  <si>
    <t>Реализација по месецима  2023.</t>
  </si>
  <si>
    <t>Прилог 10.</t>
  </si>
  <si>
    <t>Повећање броја прикључака на водоводну мрежу</t>
  </si>
  <si>
    <t>број</t>
  </si>
  <si>
    <t>Број грађана који нису прикључени на водоводну мрежу ( највећи број у Баваништу )</t>
  </si>
  <si>
    <t xml:space="preserve">Унапређење услуге и рад на  бољој информисаности грађана у вези са прикључењем на водоводну мрежу ( пре свега у Баваништу ), уз могућност финансирања прикључка домаћинстава социјално угожених лица од стране локалне самоуправе и других фондова ( извора ). Сваке наредне године број нових прикључака се смањује, јер је и мањи број неприкључених корисника на водоводну мрежу.   </t>
  </si>
  <si>
    <t>Повећање наплате</t>
  </si>
  <si>
    <t>%</t>
  </si>
  <si>
    <t>Подаци из разних извора о материјалном статусу корисника и могућности наплате потраживања</t>
  </si>
  <si>
    <t>Уређење базе података о корисницима   и веће издвајање локалне самоуправе новчаних средстава за плаћање комуналних услуга за   социјално угрожених лица</t>
  </si>
  <si>
    <t xml:space="preserve">Замена дотрајалих водоводних и канализационих цеви </t>
  </si>
  <si>
    <t>м</t>
  </si>
  <si>
    <t>Дужина водоводне и канализационе мреже која је за замену</t>
  </si>
  <si>
    <t>Подршка свих нивоа власти у намери да се унапреди животна средина и здравље грађана општине</t>
  </si>
  <si>
    <t>Високотехнолошки криминал</t>
  </si>
  <si>
    <t>Повреде на раду</t>
  </si>
  <si>
    <t>Наплата потраживања</t>
  </si>
  <si>
    <t>Судску спорови (уједи паса луталица, упади у шахту, последице изливања воде и канализације, радни спорови)</t>
  </si>
  <si>
    <t>Повећање мера безбедности и заштите информационог система</t>
  </si>
  <si>
    <t>Принудна наплата утужењем и искључењем корисника</t>
  </si>
  <si>
    <t>Поштовање законских прописа и одлука као превенција могућег рузика</t>
  </si>
  <si>
    <t xml:space="preserve">Едукација запослених у складу са Законом о безбедности и заштите на раду и  Акту о процени ризика </t>
  </si>
  <si>
    <t>2026. година</t>
  </si>
  <si>
    <t>2022. година реализација</t>
  </si>
  <si>
    <t>Стање на дан 31.12.2023.</t>
  </si>
  <si>
    <t>План на дан 31.12.2024.</t>
  </si>
  <si>
    <t>БИЛАНС СТАЊА  на дан 31.12.2024. године</t>
  </si>
  <si>
    <t>у периоду од 01.01. до 31.12.2024. године</t>
  </si>
  <si>
    <t>Правна и општа служба</t>
  </si>
  <si>
    <t>Финансијско- рачуноводствена служба и наплате</t>
  </si>
  <si>
    <t>Служба инкасаната и пијаца у Ковину и насељеним местима</t>
  </si>
  <si>
    <t>Служба набавке и магацина</t>
  </si>
  <si>
    <t>РЈ Информатичари</t>
  </si>
  <si>
    <t>Фабрика воде у Ковину и објекти за прераду и дистрибуцију воде у насењеним местима</t>
  </si>
  <si>
    <t>Технички сектор</t>
  </si>
  <si>
    <t>РЈ за одржавање постојећих и изградњу нових водоводних, канализационих мрежа и димњака</t>
  </si>
  <si>
    <t>Служба за остале комуналне делатности</t>
  </si>
  <si>
    <t>Комунални отпад у Ковину и насељеним местима</t>
  </si>
  <si>
    <t>Чистоћа, зеленило и зимска служба у Ковину и насељеним местима</t>
  </si>
  <si>
    <t>Службе катастра гробља и погребних услуга у Ковину и насељеним местима</t>
  </si>
  <si>
    <t>РЈ Одржавање пумпних постројења на водоводним и канализационим објектима</t>
  </si>
  <si>
    <t>РЈ Грађевинска оператива</t>
  </si>
  <si>
    <t>РЈ Механизација, срвисна служба и бравари</t>
  </si>
  <si>
    <t>Зоохигијенска служба</t>
  </si>
  <si>
    <t>РЈ за производњу биодизела</t>
  </si>
  <si>
    <t>Број на дан 31.12.2024.</t>
  </si>
  <si>
    <t>Број запослених 31.12.2024.</t>
  </si>
  <si>
    <t>Стање на дан 31.12.2024. године</t>
  </si>
  <si>
    <t>одлазак у пензију</t>
  </si>
  <si>
    <t>по добијању сагласности за запошљавање</t>
  </si>
  <si>
    <t>*старозапослени у 2024. години су они запослени који су били у радном односу у предузећу у децембру 2023. године</t>
  </si>
  <si>
    <t>ЈП"КОВИНСКИ КОМУНАЛАЦ" КОВИН НИЈЕ КРЕДИТНО ЗАДУЖЕНО.</t>
  </si>
  <si>
    <t xml:space="preserve">         РАЧУНАРСКА ОПРЕМА    (монитори, рачунари,штампачи,скенери )</t>
  </si>
  <si>
    <t>ПУМПЕ (бунарске, фекалне )</t>
  </si>
  <si>
    <t>СИСТЕМ ЗА ВИДЕО НАДЗОР</t>
  </si>
  <si>
    <t>РЕГИСТАР КАСЕ</t>
  </si>
  <si>
    <t>РУЧНЕ КОСАЧИЦЕ</t>
  </si>
  <si>
    <t>РАЗНИ НАМЕШТАЈ И ОПРЕМА</t>
  </si>
  <si>
    <t>КОНТЕЈНЕРИ</t>
  </si>
  <si>
    <t>КЛИМА УРЕЂАЈИ</t>
  </si>
  <si>
    <t>РАЗНА ОПРЕМА</t>
  </si>
  <si>
    <t>ДЕЛОВИ ЗА БУЛДОЗЕР "LIEBHERR"</t>
  </si>
  <si>
    <t>РАДОВИ НА ГРАЂЕВИНСКИМ ИНСТАЛАЦИЈАМА И ОБЈЕКТИМА ( кров за водовод, постављање бехатон стазе, остали радови на грађ.објектима )</t>
  </si>
  <si>
    <t>УСЛУГЕ РЕМОНТА ВОЗИЛА</t>
  </si>
  <si>
    <t>ПРОГРАМСКИ ПАКЕТИ И ИНФОРМАЦИОНИ СИСТЕМИ (програмски пакети, office, софтвер архивског пословања…)</t>
  </si>
  <si>
    <t>Материјал за израду</t>
  </si>
  <si>
    <t>Канцеларијски материјал</t>
  </si>
  <si>
    <t>Гориво</t>
  </si>
  <si>
    <t>Електрична енергија</t>
  </si>
  <si>
    <t>Пумпе</t>
  </si>
  <si>
    <t>Погребна роба</t>
  </si>
  <si>
    <t>Резервни делови</t>
  </si>
  <si>
    <t>ХТЗ опрема и ситан инвентар</t>
  </si>
  <si>
    <t>Гуме</t>
  </si>
  <si>
    <t>Новине, ревије, публикације…</t>
  </si>
  <si>
    <t>Програмски пакети</t>
  </si>
  <si>
    <t>Софтвер за продајно место</t>
  </si>
  <si>
    <t>Основна средства- разна добра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</si>
  <si>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</si>
  <si>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</si>
  <si>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</si>
  <si>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</si>
  <si>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</si>
  <si>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</si>
  <si>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</si>
  <si>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</si>
  <si>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</si>
  <si>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 xml:space="preserve">Ново специјализовано погребно возила </t>
  </si>
  <si>
    <t>Нов камион смећар</t>
  </si>
  <si>
    <t>Тонери</t>
  </si>
  <si>
    <t>Услуге осигурања</t>
  </si>
  <si>
    <t>Нематеријални трошкови</t>
  </si>
  <si>
    <t>Трошкови непроизводних услуга</t>
  </si>
  <si>
    <t>Услуге хотела, ресторана, трговине</t>
  </si>
  <si>
    <t>Трошкови грејања</t>
  </si>
  <si>
    <t>Услуге друмског превоза</t>
  </si>
  <si>
    <t>Телекомуникационе услуге</t>
  </si>
  <si>
    <t>Трошкови одржавања основних средстава</t>
  </si>
  <si>
    <t>Услуге интернета</t>
  </si>
  <si>
    <t>Изнајмљивање, закуп</t>
  </si>
  <si>
    <t>Услуге рекламирања</t>
  </si>
  <si>
    <t>Банкарске услуге</t>
  </si>
  <si>
    <t>Поштанске услуге</t>
  </si>
  <si>
    <t>Услуге техничког прегледа возила</t>
  </si>
  <si>
    <t>Услуге оглашавања и маркетинга</t>
  </si>
  <si>
    <t>Уговор о делу</t>
  </si>
  <si>
    <t>Привремено повремени послови</t>
  </si>
  <si>
    <t>Услуге извршитеља</t>
  </si>
  <si>
    <t>Услуге ремонта возила</t>
  </si>
  <si>
    <t>Радови на грађевинским инсталацијама и објектима</t>
  </si>
  <si>
    <t>УСЛУГА ИЗРАДЕ СОФТВЕРА ЗА ПРОДАЈНО МЕСТО</t>
  </si>
  <si>
    <t>** старозапослени у 2024. години су они запослени који су били у радном односу у децембру 2023. године</t>
  </si>
  <si>
    <t xml:space="preserve">НАПОМЕНА: </t>
  </si>
  <si>
    <t>Пријем кадрова у периоду 
01.01-31.03.2025.</t>
  </si>
  <si>
    <t>Стање на дан 31.03.2025. године</t>
  </si>
  <si>
    <t>Одлив кадрова у периоду 
01.01-31.03.2025.</t>
  </si>
  <si>
    <t>Одлив кадрова у периоду 
01.04-30.06.2025.</t>
  </si>
  <si>
    <t>Пријем кадрова у периоду 
01.04-30.06.2025.</t>
  </si>
  <si>
    <t>Стање на дан 30.06.2025. године</t>
  </si>
  <si>
    <t>Стање на дан 31.12.2025. године</t>
  </si>
  <si>
    <t>Пријем кадрова у периоду 
01.10-31.12.2025.</t>
  </si>
  <si>
    <t>Одлив кадрова у периоду 
01.10-31.12.2025.</t>
  </si>
  <si>
    <t>Стање на дан 30.09.2025. године</t>
  </si>
  <si>
    <t>Пријем кадрова у периоду 
01.07-30.09.2025.</t>
  </si>
  <si>
    <t>Одлив кадрова у периоду 
01.07-30.09.2025.</t>
  </si>
  <si>
    <t>Број на дан 31.12.2025.</t>
  </si>
  <si>
    <t>Број запослених 31.12.2025.</t>
  </si>
  <si>
    <t>за период од 01.01.2024. до 31.12.2024. године</t>
  </si>
  <si>
    <t>План
01.01-31.12.2024.</t>
  </si>
  <si>
    <t>Реализација (процена)
01.01-31.12.2024.</t>
  </si>
  <si>
    <t>2027. година</t>
  </si>
  <si>
    <t>у периоду од 01.01. до 31.12.2025. године</t>
  </si>
  <si>
    <t>План 
01.01-31.03.2025.</t>
  </si>
  <si>
    <t>План
01.01-30.06.2025.</t>
  </si>
  <si>
    <t>План 
01.01-30.09.2025.</t>
  </si>
  <si>
    <t>План 
01.01-31.12.2025.</t>
  </si>
  <si>
    <t xml:space="preserve">У складу са чл.27К Закона </t>
  </si>
  <si>
    <t>Број запослених по секторима / организационим јединицама на дан 31.12.2024. године</t>
  </si>
  <si>
    <t>План за период 01.01-31.12.2025. године</t>
  </si>
  <si>
    <t xml:space="preserve"> 01.01-31.12.2024. године</t>
  </si>
  <si>
    <t xml:space="preserve">План 
01.01-31.12.2024. </t>
  </si>
  <si>
    <t xml:space="preserve">Реализација (процена) 
01.01-31.12.2024. </t>
  </si>
  <si>
    <t>План
01.01-31.03.2025.</t>
  </si>
  <si>
    <t>План
01.01-30.09.2025.</t>
  </si>
  <si>
    <t>Надзорни одбор / Скупштина                               реализација 2024. година</t>
  </si>
  <si>
    <t>Надзорни одбор / Скупштина                                                          план 2025. година</t>
  </si>
  <si>
    <t>Надзорни одбор / Скупштина                                            реализација 2024. година</t>
  </si>
  <si>
    <t>Надзорни одбор / Скупштина                                                            план 2025. година</t>
  </si>
  <si>
    <t>Комисија за ревизију                                                реализација 2024. година</t>
  </si>
  <si>
    <t>Комисија за ревизију                                                           план 2025. година</t>
  </si>
  <si>
    <t>Комисија за ревизију                                                 реализација 2024. година</t>
  </si>
  <si>
    <t>Комисија за ревизију                                                         план 2025. година</t>
  </si>
  <si>
    <t>Стање кредитне задужености у оригиналној валути
на дан 31.12.2024. године</t>
  </si>
  <si>
    <t>Стање кредитне задужености у динарима
на дан 31.12.2024.
године</t>
  </si>
  <si>
    <t xml:space="preserve"> План плаћања по кредиту за 2025. годину  у динарима</t>
  </si>
  <si>
    <t>Стање кредитне задужености у оригиналној валути
на дан 31.12.2025. године</t>
  </si>
  <si>
    <t>Стање кредитне задужености у динарима
на дан 31.12.2025. године</t>
  </si>
  <si>
    <t>Реализација (процена)                             у 2024. години</t>
  </si>
  <si>
    <t>Исплаћена у 2024. години</t>
  </si>
  <si>
    <t>Планирана у 2025. години</t>
  </si>
  <si>
    <t>План                
01.01-31.03.2025.</t>
  </si>
  <si>
    <t>План                  
01.01-31.12.2025.</t>
  </si>
  <si>
    <t>БИЛАНС СТАЊА  на дан 31.12.2025. године</t>
  </si>
  <si>
    <t>План                  31.03.2025.</t>
  </si>
  <si>
    <t>План             30.06.2025.</t>
  </si>
  <si>
    <t>План              30.09.2025.</t>
  </si>
  <si>
    <t>План            31.12.2025.</t>
  </si>
  <si>
    <t>Дизел агрегати са монтажом и пуштањем у рад</t>
  </si>
  <si>
    <t>Реализовано закључно са 31.12.2024. године</t>
  </si>
  <si>
    <t>План 2025. година</t>
  </si>
  <si>
    <t xml:space="preserve">План                                2026. година                 </t>
  </si>
  <si>
    <t xml:space="preserve">План                               2027. година                 </t>
  </si>
  <si>
    <t xml:space="preserve">НОВ КАМИОН СМЕЋАР </t>
  </si>
  <si>
    <t>ДИЗЕЛ АГРЕГАТИ СА МОНТАЖОМ И ПУШТАЊЕМ У РАД</t>
  </si>
  <si>
    <t>СЕРВЕРИ</t>
  </si>
  <si>
    <t>за период од 01.01.2025. до 31.12.2025. године</t>
  </si>
  <si>
    <t>Исплаћена маса за зараде, број запослених и просечна зарада по месецима за 2024. годину*- Бруто 1</t>
  </si>
  <si>
    <t xml:space="preserve">Планирана маса за зараде, број запослених и просечна зарада по месецима за 2025. годину - Бруто 1 </t>
  </si>
  <si>
    <t>*старозапослени у 2025. години су они запослени који су били у радном односу у предузећу у децембру 2024. године</t>
  </si>
  <si>
    <t>Планирана маса за зараде увећана за доприносе на зараде, број запослених и просечна зарада по месецима за 2025. годину - Бруто 2</t>
  </si>
  <si>
    <t>2023. година реализација</t>
  </si>
  <si>
    <t>2024. година реализација (процена)</t>
  </si>
  <si>
    <t>Стање на дан 31.12.2024.</t>
  </si>
  <si>
    <t>План на дан 31.12.2025.</t>
  </si>
  <si>
    <t>Реализација (процена) на дан 31.12.2024.</t>
  </si>
  <si>
    <t>Напомена: У последњој колони код % одступања реализације у односу на реализацију претходне године, пореде се план за 2025. годину и реализација из 2024. године.</t>
  </si>
  <si>
    <t>НОВО СПЕЦИЈАЛИЗОВАНО ПОГРЕБНО ВОЗИЛО</t>
  </si>
  <si>
    <t>ПОГРЕБНА ОПРЕМА               ( колица, сталци, свећњаци,покретна хладњача)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</si>
</sst>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\+0%;\-0%;0%;"/>
  </numFmts>
  <fonts count="56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</font>
    <font>
      <sz val="12"/>
      <name val="Times New Roman"/>
      <family val="1"/>
    </font>
    <font>
      <sz val="11"/>
      <color indexed="8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Times New Roman"/>
      <family val="2"/>
      <charset val="238"/>
    </font>
    <font>
      <sz val="12"/>
      <name val="Times New Roman"/>
      <family val="2"/>
    </font>
    <font>
      <sz val="8"/>
      <name val="Arial"/>
      <family val="2"/>
    </font>
    <font>
      <sz val="14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2"/>
      <name val="Arial"/>
      <family val="2"/>
    </font>
    <font>
      <b/>
      <i/>
      <sz val="10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rgb="FF000000"/>
      <name val="Times New Roman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0"/>
      <name val="Times New Roman"/>
      <family val="2"/>
    </font>
    <font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b/>
      <sz val="14"/>
      <color rgb="FF000000"/>
      <name val="Arial"/>
      <family val="2"/>
    </font>
    <font>
      <sz val="12"/>
      <name val="Arial"/>
      <family val="2"/>
      <charset val="238"/>
    </font>
    <font>
      <sz val="10"/>
      <color theme="1"/>
      <name val="Times New Roman"/>
      <family val="1"/>
    </font>
    <font>
      <b/>
      <sz val="10"/>
      <name val="Arial"/>
      <family val="2"/>
      <charset val="238"/>
    </font>
    <font>
      <sz val="16"/>
      <name val="Arial"/>
      <family val="2"/>
    </font>
    <font>
      <b/>
      <sz val="12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6"/>
      <color indexed="8"/>
      <name val="Times New Roman"/>
      <family val="1"/>
    </font>
    <font>
      <sz val="16"/>
      <color indexed="8"/>
      <name val="Arial"/>
      <family val="2"/>
    </font>
    <font>
      <b/>
      <sz val="16"/>
      <name val="Times New Roman"/>
      <family val="1"/>
    </font>
    <font>
      <b/>
      <sz val="16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0" fontId="8" fillId="0" borderId="0"/>
    <xf numFmtId="0" fontId="4" fillId="0" borderId="0"/>
    <xf numFmtId="0" fontId="31" fillId="0" borderId="0"/>
    <xf numFmtId="9" fontId="1" fillId="0" borderId="0" applyFont="0" applyFill="0" applyBorder="0" applyAlignment="0" applyProtection="0"/>
    <xf numFmtId="0" fontId="4" fillId="0" borderId="0"/>
  </cellStyleXfs>
  <cellXfs count="1136">
    <xf numFmtId="0" fontId="0" fillId="0" borderId="0" xfId="0"/>
    <xf numFmtId="0" fontId="6" fillId="0" borderId="0" xfId="0" applyFont="1"/>
    <xf numFmtId="0" fontId="5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Protection="1"/>
    <xf numFmtId="0" fontId="7" fillId="0" borderId="0" xfId="0" applyFont="1" applyFill="1" applyProtection="1"/>
    <xf numFmtId="0" fontId="9" fillId="0" borderId="0" xfId="0" applyFont="1"/>
    <xf numFmtId="0" fontId="9" fillId="0" borderId="0" xfId="0" applyFont="1" applyBorder="1"/>
    <xf numFmtId="0" fontId="2" fillId="0" borderId="1" xfId="0" applyFont="1" applyBorder="1" applyAlignment="1">
      <alignment vertical="center"/>
    </xf>
    <xf numFmtId="0" fontId="9" fillId="0" borderId="2" xfId="0" applyFont="1" applyBorder="1"/>
    <xf numFmtId="0" fontId="7" fillId="0" borderId="0" xfId="0" applyFont="1" applyBorder="1" applyProtection="1"/>
    <xf numFmtId="0" fontId="7" fillId="0" borderId="2" xfId="0" applyFont="1" applyBorder="1" applyProtection="1"/>
    <xf numFmtId="0" fontId="32" fillId="0" borderId="0" xfId="0" applyFont="1"/>
    <xf numFmtId="0" fontId="11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vertical="center" wrapText="1"/>
    </xf>
    <xf numFmtId="49" fontId="11" fillId="4" borderId="3" xfId="0" applyNumberFormat="1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3" fontId="10" fillId="5" borderId="11" xfId="0" applyNumberFormat="1" applyFont="1" applyFill="1" applyBorder="1" applyAlignment="1">
      <alignment horizontal="center" vertical="center" wrapText="1"/>
    </xf>
    <xf numFmtId="3" fontId="10" fillId="5" borderId="3" xfId="0" applyNumberFormat="1" applyFont="1" applyFill="1" applyBorder="1" applyAlignment="1">
      <alignment horizontal="center" vertical="center" wrapText="1"/>
    </xf>
    <xf numFmtId="3" fontId="10" fillId="5" borderId="12" xfId="0" applyNumberFormat="1" applyFont="1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1" fillId="4" borderId="15" xfId="0" applyFont="1" applyFill="1" applyBorder="1" applyAlignment="1">
      <alignment horizontal="center" vertical="center" wrapText="1"/>
    </xf>
    <xf numFmtId="0" fontId="0" fillId="0" borderId="2" xfId="0" applyBorder="1"/>
    <xf numFmtId="0" fontId="11" fillId="4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8" fillId="0" borderId="0" xfId="0" applyFont="1"/>
    <xf numFmtId="0" fontId="11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8" fillId="0" borderId="2" xfId="0" applyFont="1" applyBorder="1"/>
    <xf numFmtId="0" fontId="12" fillId="4" borderId="19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18" fillId="0" borderId="0" xfId="0" applyFont="1" applyAlignment="1"/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33" fillId="0" borderId="0" xfId="0" applyNumberFormat="1" applyFont="1" applyFill="1" applyAlignment="1" applyProtection="1"/>
    <xf numFmtId="0" fontId="33" fillId="0" borderId="2" xfId="0" applyNumberFormat="1" applyFont="1" applyFill="1" applyBorder="1" applyAlignment="1" applyProtection="1"/>
    <xf numFmtId="0" fontId="34" fillId="0" borderId="0" xfId="0" applyNumberFormat="1" applyFont="1" applyFill="1" applyAlignment="1" applyProtection="1"/>
    <xf numFmtId="0" fontId="35" fillId="6" borderId="98" xfId="0" applyNumberFormat="1" applyFont="1" applyFill="1" applyBorder="1" applyAlignment="1" applyProtection="1">
      <alignment horizontal="center" vertical="center" wrapText="1"/>
    </xf>
    <xf numFmtId="0" fontId="35" fillId="6" borderId="99" xfId="0" applyNumberFormat="1" applyFont="1" applyFill="1" applyBorder="1" applyAlignment="1" applyProtection="1">
      <alignment horizontal="center" vertical="center" wrapText="1"/>
    </xf>
    <xf numFmtId="0" fontId="35" fillId="6" borderId="100" xfId="0" applyNumberFormat="1" applyFont="1" applyFill="1" applyBorder="1" applyAlignment="1" applyProtection="1">
      <alignment horizontal="center" vertical="center" wrapText="1"/>
    </xf>
    <xf numFmtId="0" fontId="36" fillId="0" borderId="22" xfId="0" applyNumberFormat="1" applyFont="1" applyFill="1" applyBorder="1" applyAlignment="1" applyProtection="1">
      <alignment horizontal="center" vertical="center"/>
    </xf>
    <xf numFmtId="0" fontId="36" fillId="0" borderId="20" xfId="0" applyNumberFormat="1" applyFont="1" applyFill="1" applyBorder="1" applyAlignment="1" applyProtection="1">
      <alignment horizontal="center" vertical="center"/>
    </xf>
    <xf numFmtId="0" fontId="36" fillId="0" borderId="7" xfId="0" applyNumberFormat="1" applyFont="1" applyFill="1" applyBorder="1" applyAlignment="1" applyProtection="1">
      <alignment horizontal="center" vertical="center"/>
    </xf>
    <xf numFmtId="0" fontId="36" fillId="0" borderId="23" xfId="0" applyNumberFormat="1" applyFont="1" applyFill="1" applyBorder="1" applyAlignment="1" applyProtection="1">
      <alignment horizontal="center" vertical="center"/>
    </xf>
    <xf numFmtId="0" fontId="36" fillId="0" borderId="24" xfId="0" applyNumberFormat="1" applyFont="1" applyFill="1" applyBorder="1" applyAlignment="1" applyProtection="1">
      <alignment horizontal="center" vertical="center"/>
    </xf>
    <xf numFmtId="0" fontId="36" fillId="0" borderId="10" xfId="0" applyNumberFormat="1" applyFont="1" applyFill="1" applyBorder="1" applyAlignment="1" applyProtection="1">
      <alignment horizontal="center" vertical="center"/>
    </xf>
    <xf numFmtId="0" fontId="36" fillId="0" borderId="15" xfId="0" applyNumberFormat="1" applyFont="1" applyFill="1" applyBorder="1" applyAlignment="1" applyProtection="1">
      <alignment horizontal="center" vertical="center"/>
    </xf>
    <xf numFmtId="0" fontId="36" fillId="0" borderId="4" xfId="0" applyNumberFormat="1" applyFont="1" applyFill="1" applyBorder="1" applyAlignment="1" applyProtection="1">
      <alignment horizontal="center" vertical="center"/>
    </xf>
    <xf numFmtId="0" fontId="36" fillId="0" borderId="14" xfId="0" applyNumberFormat="1" applyFont="1" applyFill="1" applyBorder="1" applyAlignment="1" applyProtection="1">
      <alignment horizontal="center" vertical="center"/>
    </xf>
    <xf numFmtId="0" fontId="36" fillId="0" borderId="25" xfId="0" applyNumberFormat="1" applyFont="1" applyFill="1" applyBorder="1" applyAlignment="1" applyProtection="1">
      <alignment horizontal="center" vertical="center"/>
    </xf>
    <xf numFmtId="0" fontId="36" fillId="0" borderId="26" xfId="0" applyNumberFormat="1" applyFont="1" applyFill="1" applyBorder="1" applyAlignment="1" applyProtection="1">
      <alignment horizontal="center" vertical="center"/>
    </xf>
    <xf numFmtId="0" fontId="36" fillId="0" borderId="13" xfId="0" applyNumberFormat="1" applyFont="1" applyFill="1" applyBorder="1" applyAlignment="1" applyProtection="1">
      <alignment horizontal="center" vertical="center"/>
    </xf>
    <xf numFmtId="0" fontId="36" fillId="0" borderId="27" xfId="0" applyNumberFormat="1" applyFont="1" applyFill="1" applyBorder="1" applyAlignment="1" applyProtection="1">
      <alignment horizontal="left" vertical="center" wrapText="1"/>
    </xf>
    <xf numFmtId="0" fontId="36" fillId="0" borderId="28" xfId="0" applyNumberFormat="1" applyFont="1" applyFill="1" applyBorder="1" applyAlignment="1" applyProtection="1">
      <alignment horizontal="left" vertical="center" wrapText="1"/>
    </xf>
    <xf numFmtId="0" fontId="36" fillId="0" borderId="23" xfId="0" applyNumberFormat="1" applyFont="1" applyFill="1" applyBorder="1" applyAlignment="1" applyProtection="1">
      <alignment horizontal="left" vertical="center" wrapText="1"/>
    </xf>
    <xf numFmtId="0" fontId="36" fillId="0" borderId="25" xfId="0" applyNumberFormat="1" applyFont="1" applyFill="1" applyBorder="1" applyAlignment="1" applyProtection="1">
      <alignment horizontal="left" vertical="center" wrapText="1"/>
    </xf>
    <xf numFmtId="0" fontId="36" fillId="0" borderId="29" xfId="0" applyNumberFormat="1" applyFont="1" applyFill="1" applyBorder="1" applyAlignment="1" applyProtection="1">
      <alignment horizontal="left" vertical="center" wrapText="1"/>
    </xf>
    <xf numFmtId="0" fontId="36" fillId="0" borderId="30" xfId="0" applyNumberFormat="1" applyFont="1" applyFill="1" applyBorder="1" applyAlignment="1" applyProtection="1">
      <alignment horizontal="center" vertical="center"/>
    </xf>
    <xf numFmtId="0" fontId="36" fillId="0" borderId="31" xfId="0" applyNumberFormat="1" applyFont="1" applyFill="1" applyBorder="1" applyAlignment="1" applyProtection="1">
      <alignment horizontal="center" vertical="center"/>
    </xf>
    <xf numFmtId="0" fontId="36" fillId="0" borderId="9" xfId="0" applyNumberFormat="1" applyFont="1" applyFill="1" applyBorder="1" applyAlignment="1" applyProtection="1">
      <alignment horizontal="center" vertical="center"/>
    </xf>
    <xf numFmtId="0" fontId="36" fillId="0" borderId="16" xfId="0" applyNumberFormat="1" applyFont="1" applyFill="1" applyBorder="1" applyAlignment="1" applyProtection="1">
      <alignment horizontal="center" vertical="center"/>
    </xf>
    <xf numFmtId="0" fontId="36" fillId="0" borderId="3" xfId="0" applyNumberFormat="1" applyFont="1" applyFill="1" applyBorder="1" applyAlignment="1" applyProtection="1">
      <alignment horizontal="center" vertical="center"/>
    </xf>
    <xf numFmtId="0" fontId="36" fillId="0" borderId="12" xfId="0" applyNumberFormat="1" applyFont="1" applyFill="1" applyBorder="1" applyAlignment="1" applyProtection="1">
      <alignment horizontal="center" vertical="center"/>
    </xf>
    <xf numFmtId="0" fontId="36" fillId="0" borderId="30" xfId="0" applyNumberFormat="1" applyFont="1" applyFill="1" applyBorder="1" applyAlignment="1" applyProtection="1">
      <alignment horizontal="left" vertical="center" wrapText="1"/>
    </xf>
    <xf numFmtId="0" fontId="37" fillId="0" borderId="0" xfId="0" applyNumberFormat="1" applyFont="1" applyFill="1" applyAlignment="1" applyProtection="1">
      <alignment horizontal="right"/>
    </xf>
    <xf numFmtId="0" fontId="38" fillId="0" borderId="0" xfId="0" applyNumberFormat="1" applyFont="1" applyFill="1" applyAlignment="1" applyProtection="1">
      <protection hidden="1"/>
    </xf>
    <xf numFmtId="0" fontId="33" fillId="0" borderId="0" xfId="0" applyNumberFormat="1" applyFont="1" applyFill="1" applyAlignment="1" applyProtection="1">
      <protection hidden="1"/>
    </xf>
    <xf numFmtId="0" fontId="33" fillId="0" borderId="0" xfId="0" applyNumberFormat="1" applyFont="1" applyFill="1" applyAlignment="1" applyProtection="1">
      <protection locked="0"/>
    </xf>
    <xf numFmtId="0" fontId="33" fillId="0" borderId="0" xfId="0" applyNumberFormat="1" applyFont="1" applyFill="1" applyBorder="1" applyAlignment="1" applyProtection="1">
      <protection locked="0"/>
    </xf>
    <xf numFmtId="0" fontId="33" fillId="0" borderId="2" xfId="0" applyNumberFormat="1" applyFont="1" applyFill="1" applyBorder="1" applyAlignment="1" applyProtection="1">
      <protection locked="0"/>
    </xf>
    <xf numFmtId="0" fontId="19" fillId="0" borderId="0" xfId="0" applyNumberFormat="1" applyFont="1" applyFill="1" applyAlignment="1" applyProtection="1">
      <protection locked="0"/>
    </xf>
    <xf numFmtId="0" fontId="39" fillId="0" borderId="0" xfId="0" applyNumberFormat="1" applyFont="1" applyFill="1" applyAlignment="1" applyProtection="1">
      <protection hidden="1"/>
    </xf>
    <xf numFmtId="0" fontId="40" fillId="0" borderId="0" xfId="0" applyNumberFormat="1" applyFont="1" applyFill="1" applyAlignment="1" applyProtection="1">
      <protection hidden="1"/>
    </xf>
    <xf numFmtId="0" fontId="40" fillId="0" borderId="0" xfId="0" applyNumberFormat="1" applyFont="1" applyFill="1" applyAlignment="1" applyProtection="1">
      <protection locked="0"/>
    </xf>
    <xf numFmtId="0" fontId="41" fillId="0" borderId="0" xfId="0" applyNumberFormat="1" applyFont="1" applyFill="1" applyAlignment="1" applyProtection="1">
      <protection locked="0"/>
    </xf>
    <xf numFmtId="0" fontId="35" fillId="7" borderId="9" xfId="0" applyNumberFormat="1" applyFont="1" applyFill="1" applyBorder="1" applyAlignment="1" applyProtection="1">
      <alignment horizontal="center" vertical="center"/>
      <protection locked="0"/>
    </xf>
    <xf numFmtId="0" fontId="35" fillId="7" borderId="105" xfId="0" applyNumberFormat="1" applyFont="1" applyFill="1" applyBorder="1" applyAlignment="1" applyProtection="1">
      <alignment horizontal="center" vertical="center" wrapText="1"/>
      <protection locked="0"/>
    </xf>
    <xf numFmtId="0" fontId="35" fillId="7" borderId="31" xfId="0" applyNumberFormat="1" applyFont="1" applyFill="1" applyBorder="1" applyAlignment="1" applyProtection="1">
      <alignment horizontal="center" vertical="center"/>
      <protection locked="0"/>
    </xf>
    <xf numFmtId="0" fontId="35" fillId="7" borderId="12" xfId="0" applyNumberFormat="1" applyFont="1" applyFill="1" applyBorder="1" applyAlignment="1" applyProtection="1">
      <alignment horizontal="center" vertical="center" wrapText="1"/>
      <protection locked="0"/>
    </xf>
    <xf numFmtId="0" fontId="35" fillId="7" borderId="106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26" xfId="0" applyNumberFormat="1" applyFont="1" applyFill="1" applyBorder="1" applyAlignment="1" applyProtection="1">
      <alignment horizontal="center" vertical="center"/>
      <protection locked="0"/>
    </xf>
    <xf numFmtId="0" fontId="36" fillId="8" borderId="32" xfId="0" applyNumberFormat="1" applyFont="1" applyFill="1" applyBorder="1" applyAlignment="1" applyProtection="1">
      <alignment horizontal="center" vertical="center"/>
      <protection hidden="1"/>
    </xf>
    <xf numFmtId="0" fontId="36" fillId="0" borderId="20" xfId="0" applyNumberFormat="1" applyFont="1" applyFill="1" applyBorder="1" applyAlignment="1" applyProtection="1">
      <alignment horizontal="center" vertical="center"/>
      <protection locked="0"/>
    </xf>
    <xf numFmtId="0" fontId="36" fillId="8" borderId="13" xfId="0" applyNumberFormat="1" applyFont="1" applyFill="1" applyBorder="1" applyAlignment="1" applyProtection="1">
      <alignment horizontal="center" vertical="center"/>
      <protection hidden="1"/>
    </xf>
    <xf numFmtId="0" fontId="36" fillId="8" borderId="20" xfId="0" applyNumberFormat="1" applyFont="1" applyFill="1" applyBorder="1" applyAlignment="1" applyProtection="1">
      <alignment horizontal="center" vertical="center"/>
      <protection hidden="1"/>
    </xf>
    <xf numFmtId="0" fontId="36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39" fillId="0" borderId="0" xfId="0" applyNumberFormat="1" applyFont="1" applyFill="1" applyBorder="1" applyAlignment="1" applyProtection="1">
      <protection hidden="1"/>
    </xf>
    <xf numFmtId="0" fontId="40" fillId="0" borderId="0" xfId="0" applyNumberFormat="1" applyFont="1" applyFill="1" applyBorder="1" applyAlignment="1" applyProtection="1">
      <protection hidden="1"/>
    </xf>
    <xf numFmtId="0" fontId="33" fillId="0" borderId="0" xfId="0" applyNumberFormat="1" applyFont="1" applyFill="1" applyBorder="1" applyAlignment="1" applyProtection="1">
      <protection hidden="1"/>
    </xf>
    <xf numFmtId="0" fontId="36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36" fillId="0" borderId="24" xfId="0" applyNumberFormat="1" applyFont="1" applyFill="1" applyBorder="1" applyAlignment="1" applyProtection="1">
      <alignment horizontal="left" vertical="center" wrapText="1"/>
      <protection locked="0"/>
    </xf>
    <xf numFmtId="0" fontId="42" fillId="0" borderId="0" xfId="0" applyNumberFormat="1" applyFont="1" applyFill="1" applyAlignment="1" applyProtection="1">
      <protection locked="0"/>
    </xf>
    <xf numFmtId="0" fontId="35" fillId="0" borderId="0" xfId="0" applyNumberFormat="1" applyFont="1" applyFill="1" applyAlignment="1" applyProtection="1">
      <protection locked="0"/>
    </xf>
    <xf numFmtId="3" fontId="36" fillId="0" borderId="34" xfId="0" applyNumberFormat="1" applyFont="1" applyFill="1" applyBorder="1" applyAlignment="1" applyProtection="1">
      <alignment horizontal="center" vertical="center" wrapText="1"/>
      <protection locked="0"/>
    </xf>
    <xf numFmtId="3" fontId="36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3" fontId="10" fillId="5" borderId="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/>
    </xf>
    <xf numFmtId="3" fontId="22" fillId="0" borderId="4" xfId="0" applyNumberFormat="1" applyFont="1" applyBorder="1" applyAlignment="1">
      <alignment horizontal="center" vertical="center"/>
    </xf>
    <xf numFmtId="3" fontId="22" fillId="0" borderId="14" xfId="0" applyNumberFormat="1" applyFont="1" applyBorder="1" applyAlignment="1">
      <alignment horizontal="center" vertical="center"/>
    </xf>
    <xf numFmtId="3" fontId="22" fillId="0" borderId="3" xfId="0" applyNumberFormat="1" applyFont="1" applyBorder="1" applyAlignment="1">
      <alignment horizontal="center" vertical="center"/>
    </xf>
    <xf numFmtId="3" fontId="22" fillId="0" borderId="12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43" fillId="0" borderId="0" xfId="0" applyFont="1"/>
    <xf numFmtId="0" fontId="9" fillId="0" borderId="35" xfId="0" applyFont="1" applyBorder="1"/>
    <xf numFmtId="3" fontId="22" fillId="0" borderId="7" xfId="0" applyNumberFormat="1" applyFont="1" applyBorder="1" applyAlignment="1">
      <alignment horizontal="center" vertical="center"/>
    </xf>
    <xf numFmtId="0" fontId="9" fillId="8" borderId="19" xfId="0" applyFont="1" applyFill="1" applyBorder="1"/>
    <xf numFmtId="0" fontId="9" fillId="9" borderId="36" xfId="0" applyFont="1" applyFill="1" applyBorder="1"/>
    <xf numFmtId="0" fontId="9" fillId="9" borderId="37" xfId="0" applyFont="1" applyFill="1" applyBorder="1" applyAlignment="1">
      <alignment horizontal="right"/>
    </xf>
    <xf numFmtId="0" fontId="9" fillId="0" borderId="0" xfId="0" applyFont="1" applyAlignment="1">
      <alignment wrapText="1"/>
    </xf>
    <xf numFmtId="0" fontId="9" fillId="0" borderId="38" xfId="0" applyFont="1" applyBorder="1"/>
    <xf numFmtId="3" fontId="9" fillId="0" borderId="20" xfId="0" applyNumberFormat="1" applyFont="1" applyBorder="1" applyAlignment="1">
      <alignment horizontal="center" vertical="center"/>
    </xf>
    <xf numFmtId="0" fontId="9" fillId="0" borderId="39" xfId="0" applyFont="1" applyBorder="1"/>
    <xf numFmtId="0" fontId="9" fillId="0" borderId="39" xfId="0" applyFont="1" applyBorder="1" applyAlignment="1">
      <alignment horizontal="center" vertical="center"/>
    </xf>
    <xf numFmtId="0" fontId="13" fillId="0" borderId="0" xfId="0" applyFont="1" applyBorder="1" applyAlignment="1">
      <alignment horizontal="right"/>
    </xf>
    <xf numFmtId="0" fontId="9" fillId="0" borderId="1" xfId="0" applyFont="1" applyBorder="1"/>
    <xf numFmtId="0" fontId="9" fillId="0" borderId="40" xfId="0" applyFont="1" applyBorder="1"/>
    <xf numFmtId="0" fontId="9" fillId="0" borderId="41" xfId="0" applyFont="1" applyBorder="1"/>
    <xf numFmtId="0" fontId="9" fillId="9" borderId="0" xfId="0" applyFont="1" applyFill="1"/>
    <xf numFmtId="0" fontId="22" fillId="0" borderId="29" xfId="0" applyFont="1" applyBorder="1"/>
    <xf numFmtId="0" fontId="9" fillId="9" borderId="41" xfId="0" applyFont="1" applyFill="1" applyBorder="1" applyAlignment="1">
      <alignment horizontal="right"/>
    </xf>
    <xf numFmtId="0" fontId="9" fillId="9" borderId="0" xfId="0" applyFont="1" applyFill="1" applyBorder="1" applyAlignment="1">
      <alignment horizontal="center"/>
    </xf>
    <xf numFmtId="0" fontId="9" fillId="9" borderId="41" xfId="0" applyFont="1" applyFill="1" applyBorder="1" applyAlignment="1">
      <alignment horizontal="center"/>
    </xf>
    <xf numFmtId="0" fontId="9" fillId="9" borderId="0" xfId="0" applyFont="1" applyFill="1" applyBorder="1" applyAlignment="1">
      <alignment horizontal="right"/>
    </xf>
    <xf numFmtId="0" fontId="9" fillId="9" borderId="41" xfId="0" applyFont="1" applyFill="1" applyBorder="1"/>
    <xf numFmtId="0" fontId="9" fillId="9" borderId="0" xfId="0" applyFont="1" applyFill="1" applyBorder="1"/>
    <xf numFmtId="0" fontId="9" fillId="9" borderId="40" xfId="0" applyFont="1" applyFill="1" applyBorder="1" applyAlignment="1">
      <alignment horizontal="right"/>
    </xf>
    <xf numFmtId="0" fontId="9" fillId="9" borderId="34" xfId="0" applyFont="1" applyFill="1" applyBorder="1" applyAlignment="1">
      <alignment horizontal="left"/>
    </xf>
    <xf numFmtId="0" fontId="9" fillId="9" borderId="2" xfId="0" applyFont="1" applyFill="1" applyBorder="1" applyAlignment="1">
      <alignment horizontal="left"/>
    </xf>
    <xf numFmtId="0" fontId="9" fillId="0" borderId="29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9" fillId="0" borderId="25" xfId="0" applyFont="1" applyBorder="1"/>
    <xf numFmtId="0" fontId="9" fillId="0" borderId="29" xfId="0" applyFont="1" applyBorder="1"/>
    <xf numFmtId="0" fontId="9" fillId="8" borderId="25" xfId="0" applyFont="1" applyFill="1" applyBorder="1" applyAlignment="1">
      <alignment horizontal="left"/>
    </xf>
    <xf numFmtId="0" fontId="9" fillId="8" borderId="27" xfId="0" applyFont="1" applyFill="1" applyBorder="1" applyAlignment="1">
      <alignment horizontal="left"/>
    </xf>
    <xf numFmtId="0" fontId="9" fillId="8" borderId="40" xfId="0" applyFont="1" applyFill="1" applyBorder="1" applyAlignment="1">
      <alignment horizontal="left"/>
    </xf>
    <xf numFmtId="3" fontId="5" fillId="0" borderId="15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13" xfId="0" applyNumberFormat="1" applyFont="1" applyBorder="1" applyAlignment="1">
      <alignment horizontal="center" vertical="center"/>
    </xf>
    <xf numFmtId="3" fontId="22" fillId="0" borderId="15" xfId="0" applyNumberFormat="1" applyFont="1" applyBorder="1" applyAlignment="1">
      <alignment horizontal="center" vertical="center"/>
    </xf>
    <xf numFmtId="3" fontId="22" fillId="0" borderId="6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center" vertical="center"/>
    </xf>
    <xf numFmtId="0" fontId="18" fillId="0" borderId="0" xfId="0" applyFont="1" applyBorder="1"/>
    <xf numFmtId="0" fontId="5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Alignment="1"/>
    <xf numFmtId="0" fontId="21" fillId="0" borderId="0" xfId="0" applyFont="1"/>
    <xf numFmtId="2" fontId="21" fillId="0" borderId="0" xfId="0" applyNumberFormat="1" applyFont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wrapText="1"/>
    </xf>
    <xf numFmtId="0" fontId="5" fillId="0" borderId="26" xfId="0" applyFont="1" applyBorder="1" applyAlignment="1">
      <alignment horizontal="left" vertical="center"/>
    </xf>
    <xf numFmtId="3" fontId="5" fillId="0" borderId="7" xfId="0" applyNumberFormat="1" applyFont="1" applyFill="1" applyBorder="1" applyAlignment="1">
      <alignment horizontal="center" vertical="center"/>
    </xf>
    <xf numFmtId="3" fontId="15" fillId="0" borderId="1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3" fontId="15" fillId="0" borderId="14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right"/>
    </xf>
    <xf numFmtId="0" fontId="15" fillId="0" borderId="0" xfId="0" applyFont="1" applyFill="1" applyBorder="1" applyAlignment="1">
      <alignment vertical="center" wrapText="1"/>
    </xf>
    <xf numFmtId="0" fontId="21" fillId="0" borderId="0" xfId="0" applyFont="1" applyBorder="1"/>
    <xf numFmtId="0" fontId="5" fillId="0" borderId="0" xfId="0" applyFont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44" xfId="0" applyFont="1" applyBorder="1" applyAlignment="1">
      <alignment horizontal="left" vertical="center" wrapText="1"/>
    </xf>
    <xf numFmtId="3" fontId="5" fillId="0" borderId="16" xfId="0" applyNumberFormat="1" applyFont="1" applyBorder="1" applyAlignment="1">
      <alignment horizontal="center" vertical="center"/>
    </xf>
    <xf numFmtId="3" fontId="5" fillId="0" borderId="31" xfId="0" applyNumberFormat="1" applyFont="1" applyBorder="1" applyAlignment="1">
      <alignment horizontal="center" vertical="center"/>
    </xf>
    <xf numFmtId="0" fontId="5" fillId="0" borderId="0" xfId="0" applyFont="1" applyAlignment="1"/>
    <xf numFmtId="0" fontId="5" fillId="5" borderId="3" xfId="0" applyFont="1" applyFill="1" applyBorder="1" applyAlignment="1">
      <alignment horizontal="center" wrapText="1"/>
    </xf>
    <xf numFmtId="0" fontId="16" fillId="0" borderId="0" xfId="0" applyFont="1" applyAlignment="1">
      <alignment horizontal="right"/>
    </xf>
    <xf numFmtId="0" fontId="5" fillId="0" borderId="0" xfId="0" applyFont="1" applyFill="1"/>
    <xf numFmtId="0" fontId="1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49" fontId="5" fillId="2" borderId="26" xfId="3" applyNumberFormat="1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horizontal="left" vertical="center" wrapText="1"/>
    </xf>
    <xf numFmtId="49" fontId="5" fillId="2" borderId="10" xfId="3" applyNumberFormat="1" applyFont="1" applyFill="1" applyBorder="1" applyAlignment="1">
      <alignment horizontal="center" vertical="center"/>
    </xf>
    <xf numFmtId="0" fontId="5" fillId="2" borderId="14" xfId="3" applyFont="1" applyFill="1" applyBorder="1" applyAlignment="1">
      <alignment horizontal="left" vertical="center" wrapText="1"/>
    </xf>
    <xf numFmtId="49" fontId="5" fillId="2" borderId="14" xfId="3" applyNumberFormat="1" applyFont="1" applyFill="1" applyBorder="1" applyAlignment="1">
      <alignment horizontal="center" vertical="center" wrapText="1"/>
    </xf>
    <xf numFmtId="0" fontId="5" fillId="2" borderId="14" xfId="3" applyFont="1" applyFill="1" applyBorder="1" applyAlignment="1">
      <alignment vertical="center"/>
    </xf>
    <xf numFmtId="0" fontId="5" fillId="2" borderId="14" xfId="3" applyFont="1" applyFill="1" applyBorder="1" applyAlignment="1">
      <alignment vertical="center" wrapText="1"/>
    </xf>
    <xf numFmtId="0" fontId="5" fillId="2" borderId="14" xfId="3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Fill="1" applyAlignment="1"/>
    <xf numFmtId="0" fontId="16" fillId="0" borderId="0" xfId="0" applyFont="1" applyFill="1" applyAlignment="1">
      <alignment horizontal="right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/>
    </xf>
    <xf numFmtId="3" fontId="5" fillId="0" borderId="50" xfId="0" applyNumberFormat="1" applyFont="1" applyBorder="1" applyAlignment="1">
      <alignment horizontal="center" vertical="center"/>
    </xf>
    <xf numFmtId="3" fontId="5" fillId="0" borderId="32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52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/>
    </xf>
    <xf numFmtId="3" fontId="5" fillId="0" borderId="40" xfId="0" applyNumberFormat="1" applyFont="1" applyBorder="1" applyAlignment="1">
      <alignment horizontal="center" vertical="center"/>
    </xf>
    <xf numFmtId="0" fontId="23" fillId="0" borderId="0" xfId="0" applyFont="1" applyAlignment="1">
      <alignment vertical="top"/>
    </xf>
    <xf numFmtId="0" fontId="24" fillId="0" borderId="0" xfId="0" applyFont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5" fillId="0" borderId="26" xfId="0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/>
    </xf>
    <xf numFmtId="3" fontId="5" fillId="0" borderId="30" xfId="0" applyNumberFormat="1" applyFont="1" applyBorder="1" applyAlignment="1">
      <alignment horizontal="center" vertical="center"/>
    </xf>
    <xf numFmtId="0" fontId="22" fillId="7" borderId="55" xfId="0" applyFont="1" applyFill="1" applyBorder="1" applyAlignment="1">
      <alignment horizontal="center" vertical="center" wrapText="1"/>
    </xf>
    <xf numFmtId="0" fontId="22" fillId="7" borderId="56" xfId="0" applyFont="1" applyFill="1" applyBorder="1" applyAlignment="1">
      <alignment horizontal="center" vertical="center" wrapText="1"/>
    </xf>
    <xf numFmtId="0" fontId="22" fillId="7" borderId="57" xfId="0" applyFont="1" applyFill="1" applyBorder="1" applyAlignment="1">
      <alignment horizontal="center" vertical="center" wrapText="1"/>
    </xf>
    <xf numFmtId="3" fontId="5" fillId="7" borderId="39" xfId="0" applyNumberFormat="1" applyFont="1" applyFill="1" applyBorder="1" applyAlignment="1">
      <alignment horizontal="center" vertical="center"/>
    </xf>
    <xf numFmtId="3" fontId="5" fillId="7" borderId="21" xfId="0" applyNumberFormat="1" applyFont="1" applyFill="1" applyBorder="1" applyAlignment="1">
      <alignment horizontal="center" vertical="center"/>
    </xf>
    <xf numFmtId="3" fontId="5" fillId="7" borderId="11" xfId="0" applyNumberFormat="1" applyFont="1" applyFill="1" applyBorder="1" applyAlignment="1">
      <alignment horizontal="center" vertical="center"/>
    </xf>
    <xf numFmtId="3" fontId="5" fillId="7" borderId="40" xfId="0" applyNumberFormat="1" applyFont="1" applyFill="1" applyBorder="1" applyAlignment="1">
      <alignment horizontal="center" vertical="center"/>
    </xf>
    <xf numFmtId="3" fontId="5" fillId="7" borderId="49" xfId="0" applyNumberFormat="1" applyFont="1" applyFill="1" applyBorder="1" applyAlignment="1">
      <alignment horizontal="center" vertical="center"/>
    </xf>
    <xf numFmtId="3" fontId="5" fillId="7" borderId="32" xfId="0" applyNumberFormat="1" applyFont="1" applyFill="1" applyBorder="1" applyAlignment="1">
      <alignment horizontal="center" vertical="center"/>
    </xf>
    <xf numFmtId="4" fontId="5" fillId="7" borderId="16" xfId="0" applyNumberFormat="1" applyFont="1" applyFill="1" applyBorder="1" applyAlignment="1">
      <alignment horizontal="center" vertical="center"/>
    </xf>
    <xf numFmtId="4" fontId="5" fillId="7" borderId="12" xfId="0" applyNumberFormat="1" applyFont="1" applyFill="1" applyBorder="1" applyAlignment="1">
      <alignment horizontal="center" vertical="center"/>
    </xf>
    <xf numFmtId="0" fontId="22" fillId="7" borderId="58" xfId="0" applyFont="1" applyFill="1" applyBorder="1" applyAlignment="1">
      <alignment horizontal="center" vertical="center" wrapText="1"/>
    </xf>
    <xf numFmtId="0" fontId="22" fillId="7" borderId="59" xfId="0" applyFont="1" applyFill="1" applyBorder="1" applyAlignment="1">
      <alignment horizontal="center" vertical="center" wrapText="1"/>
    </xf>
    <xf numFmtId="0" fontId="5" fillId="7" borderId="60" xfId="0" applyFont="1" applyFill="1" applyBorder="1" applyAlignment="1">
      <alignment horizontal="right" vertical="center" wrapText="1"/>
    </xf>
    <xf numFmtId="0" fontId="15" fillId="7" borderId="39" xfId="0" applyFont="1" applyFill="1" applyBorder="1" applyAlignment="1">
      <alignment horizontal="right" vertical="center" wrapText="1"/>
    </xf>
    <xf numFmtId="3" fontId="5" fillId="7" borderId="5" xfId="0" applyNumberFormat="1" applyFont="1" applyFill="1" applyBorder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0" fontId="15" fillId="10" borderId="47" xfId="3" applyFont="1" applyFill="1" applyBorder="1" applyAlignment="1">
      <alignment horizontal="center" vertical="center" wrapText="1"/>
    </xf>
    <xf numFmtId="49" fontId="5" fillId="0" borderId="26" xfId="3" applyNumberFormat="1" applyFont="1" applyBorder="1" applyAlignment="1">
      <alignment horizontal="center" vertical="center"/>
    </xf>
    <xf numFmtId="0" fontId="15" fillId="0" borderId="7" xfId="3" applyFont="1" applyBorder="1" applyAlignment="1">
      <alignment horizontal="left" vertical="center" wrapText="1"/>
    </xf>
    <xf numFmtId="3" fontId="5" fillId="0" borderId="61" xfId="3" applyNumberFormat="1" applyFont="1" applyBorder="1" applyAlignment="1">
      <alignment horizontal="center" vertical="center"/>
    </xf>
    <xf numFmtId="0" fontId="5" fillId="3" borderId="47" xfId="3" applyFont="1" applyFill="1" applyBorder="1" applyAlignment="1">
      <alignment vertical="center"/>
    </xf>
    <xf numFmtId="49" fontId="5" fillId="0" borderId="20" xfId="3" applyNumberFormat="1" applyFont="1" applyBorder="1" applyAlignment="1">
      <alignment horizontal="center" vertical="center"/>
    </xf>
    <xf numFmtId="3" fontId="5" fillId="0" borderId="13" xfId="3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49" fontId="5" fillId="0" borderId="10" xfId="3" applyNumberFormat="1" applyFont="1" applyBorder="1" applyAlignment="1">
      <alignment horizontal="center" vertical="center"/>
    </xf>
    <xf numFmtId="0" fontId="24" fillId="0" borderId="4" xfId="3" applyFont="1" applyBorder="1" applyAlignment="1">
      <alignment horizontal="left" vertical="center"/>
    </xf>
    <xf numFmtId="3" fontId="5" fillId="0" borderId="17" xfId="3" applyNumberFormat="1" applyFont="1" applyBorder="1" applyAlignment="1">
      <alignment horizontal="center" vertical="center"/>
    </xf>
    <xf numFmtId="0" fontId="5" fillId="3" borderId="47" xfId="3" applyFont="1" applyFill="1" applyBorder="1"/>
    <xf numFmtId="49" fontId="5" fillId="0" borderId="15" xfId="3" applyNumberFormat="1" applyFont="1" applyBorder="1" applyAlignment="1">
      <alignment horizontal="center" vertical="center"/>
    </xf>
    <xf numFmtId="3" fontId="5" fillId="0" borderId="14" xfId="3" applyNumberFormat="1" applyFont="1" applyBorder="1" applyAlignment="1">
      <alignment horizontal="center" vertical="center"/>
    </xf>
    <xf numFmtId="0" fontId="22" fillId="0" borderId="0" xfId="0" applyFont="1" applyBorder="1"/>
    <xf numFmtId="0" fontId="5" fillId="0" borderId="4" xfId="3" applyFont="1" applyBorder="1" applyAlignment="1">
      <alignment horizontal="left" vertical="center"/>
    </xf>
    <xf numFmtId="49" fontId="5" fillId="0" borderId="10" xfId="3" applyNumberFormat="1" applyFont="1" applyBorder="1" applyAlignment="1">
      <alignment horizontal="center" vertical="center" wrapText="1"/>
    </xf>
    <xf numFmtId="0" fontId="15" fillId="0" borderId="4" xfId="3" applyFont="1" applyBorder="1" applyAlignment="1">
      <alignment horizontal="left" vertical="center" wrapText="1"/>
    </xf>
    <xf numFmtId="0" fontId="5" fillId="3" borderId="47" xfId="3" applyFont="1" applyFill="1" applyBorder="1" applyAlignment="1">
      <alignment vertical="center" wrapText="1"/>
    </xf>
    <xf numFmtId="49" fontId="5" fillId="0" borderId="15" xfId="3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49" fontId="5" fillId="0" borderId="9" xfId="3" applyNumberFormat="1" applyFont="1" applyBorder="1" applyAlignment="1">
      <alignment horizontal="center" vertical="center"/>
    </xf>
    <xf numFmtId="0" fontId="5" fillId="0" borderId="3" xfId="3" applyFont="1" applyBorder="1" applyAlignment="1">
      <alignment horizontal="left" vertical="center"/>
    </xf>
    <xf numFmtId="3" fontId="5" fillId="0" borderId="18" xfId="3" applyNumberFormat="1" applyFont="1" applyBorder="1" applyAlignment="1">
      <alignment horizontal="center" vertical="center"/>
    </xf>
    <xf numFmtId="49" fontId="5" fillId="0" borderId="16" xfId="3" applyNumberFormat="1" applyFont="1" applyBorder="1" applyAlignment="1">
      <alignment horizontal="center" vertical="center"/>
    </xf>
    <xf numFmtId="3" fontId="5" fillId="0" borderId="12" xfId="3" applyNumberFormat="1" applyFont="1" applyBorder="1" applyAlignment="1">
      <alignment horizontal="center" vertical="center"/>
    </xf>
    <xf numFmtId="0" fontId="5" fillId="10" borderId="62" xfId="0" applyFont="1" applyFill="1" applyBorder="1"/>
    <xf numFmtId="0" fontId="5" fillId="10" borderId="1" xfId="0" applyFont="1" applyFill="1" applyBorder="1"/>
    <xf numFmtId="0" fontId="5" fillId="10" borderId="63" xfId="0" applyFont="1" applyFill="1" applyBorder="1"/>
    <xf numFmtId="0" fontId="5" fillId="10" borderId="59" xfId="0" applyFont="1" applyFill="1" applyBorder="1"/>
    <xf numFmtId="3" fontId="5" fillId="0" borderId="17" xfId="3" applyNumberFormat="1" applyFont="1" applyBorder="1" applyAlignment="1">
      <alignment horizontal="center" vertical="center" wrapText="1"/>
    </xf>
    <xf numFmtId="3" fontId="5" fillId="0" borderId="14" xfId="3" applyNumberFormat="1" applyFont="1" applyBorder="1" applyAlignment="1">
      <alignment horizontal="center" vertical="center" wrapText="1"/>
    </xf>
    <xf numFmtId="0" fontId="15" fillId="10" borderId="42" xfId="3" applyFont="1" applyFill="1" applyBorder="1" applyAlignment="1">
      <alignment horizontal="center" vertical="center" wrapText="1"/>
    </xf>
    <xf numFmtId="0" fontId="23" fillId="0" borderId="0" xfId="0" applyFont="1"/>
    <xf numFmtId="0" fontId="15" fillId="7" borderId="52" xfId="3" applyFont="1" applyFill="1" applyBorder="1" applyAlignment="1">
      <alignment horizontal="center" vertical="center" wrapText="1"/>
    </xf>
    <xf numFmtId="0" fontId="15" fillId="7" borderId="57" xfId="3" applyFont="1" applyFill="1" applyBorder="1" applyAlignment="1">
      <alignment horizontal="center" vertical="center" wrapText="1"/>
    </xf>
    <xf numFmtId="3" fontId="15" fillId="7" borderId="56" xfId="3" applyNumberFormat="1" applyFont="1" applyFill="1" applyBorder="1" applyAlignment="1">
      <alignment horizontal="center" vertical="center"/>
    </xf>
    <xf numFmtId="0" fontId="15" fillId="7" borderId="64" xfId="3" applyFont="1" applyFill="1" applyBorder="1" applyAlignment="1">
      <alignment horizontal="center" vertical="center" wrapText="1"/>
    </xf>
    <xf numFmtId="0" fontId="15" fillId="7" borderId="55" xfId="3" applyFont="1" applyFill="1" applyBorder="1" applyAlignment="1">
      <alignment horizontal="center" vertical="center" wrapText="1"/>
    </xf>
    <xf numFmtId="0" fontId="15" fillId="7" borderId="11" xfId="3" applyFont="1" applyFill="1" applyBorder="1" applyAlignment="1">
      <alignment horizontal="center" vertical="center" wrapText="1"/>
    </xf>
    <xf numFmtId="0" fontId="15" fillId="7" borderId="5" xfId="3" applyFont="1" applyFill="1" applyBorder="1" applyAlignment="1">
      <alignment horizontal="center" vertical="center" wrapText="1"/>
    </xf>
    <xf numFmtId="3" fontId="15" fillId="7" borderId="21" xfId="3" applyNumberFormat="1" applyFont="1" applyFill="1" applyBorder="1" applyAlignment="1">
      <alignment horizontal="center" vertical="center"/>
    </xf>
    <xf numFmtId="3" fontId="15" fillId="7" borderId="8" xfId="3" applyNumberFormat="1" applyFont="1" applyFill="1" applyBorder="1" applyAlignment="1">
      <alignment horizontal="center" vertical="center"/>
    </xf>
    <xf numFmtId="0" fontId="15" fillId="7" borderId="39" xfId="3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3" fillId="7" borderId="39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7" borderId="55" xfId="0" applyFont="1" applyFill="1" applyBorder="1" applyAlignment="1">
      <alignment horizontal="center" vertical="center" wrapText="1"/>
    </xf>
    <xf numFmtId="0" fontId="11" fillId="7" borderId="57" xfId="0" applyFont="1" applyFill="1" applyBorder="1" applyAlignment="1">
      <alignment horizontal="center" vertical="center" wrapText="1"/>
    </xf>
    <xf numFmtId="0" fontId="11" fillId="7" borderId="56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26" fillId="0" borderId="0" xfId="0" applyFont="1" applyAlignment="1">
      <alignment vertical="center" wrapText="1"/>
    </xf>
    <xf numFmtId="0" fontId="20" fillId="0" borderId="0" xfId="0" applyFont="1" applyBorder="1" applyAlignment="1">
      <alignment horizontal="center" vertical="center"/>
    </xf>
    <xf numFmtId="3" fontId="20" fillId="0" borderId="0" xfId="0" applyNumberFormat="1" applyFont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14" fillId="7" borderId="65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0" borderId="28" xfId="0" applyFont="1" applyBorder="1"/>
    <xf numFmtId="0" fontId="22" fillId="0" borderId="20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3" fontId="22" fillId="0" borderId="61" xfId="0" applyNumberFormat="1" applyFont="1" applyBorder="1" applyAlignment="1">
      <alignment horizontal="center" vertical="center"/>
    </xf>
    <xf numFmtId="0" fontId="22" fillId="0" borderId="27" xfId="0" applyFont="1" applyBorder="1"/>
    <xf numFmtId="0" fontId="22" fillId="0" borderId="15" xfId="0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3" fontId="22" fillId="0" borderId="17" xfId="0" applyNumberFormat="1" applyFont="1" applyBorder="1" applyAlignment="1">
      <alignment horizontal="center" vertical="center"/>
    </xf>
    <xf numFmtId="0" fontId="14" fillId="0" borderId="27" xfId="0" applyFont="1" applyBorder="1"/>
    <xf numFmtId="0" fontId="22" fillId="0" borderId="16" xfId="0" applyFont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3" fontId="22" fillId="0" borderId="66" xfId="0" applyNumberFormat="1" applyFont="1" applyBorder="1" applyAlignment="1">
      <alignment horizontal="center" vertical="center"/>
    </xf>
    <xf numFmtId="3" fontId="22" fillId="0" borderId="16" xfId="0" applyNumberFormat="1" applyFont="1" applyBorder="1" applyAlignment="1">
      <alignment horizontal="center" vertical="center"/>
    </xf>
    <xf numFmtId="3" fontId="22" fillId="9" borderId="58" xfId="0" applyNumberFormat="1" applyFont="1" applyFill="1" applyBorder="1" applyAlignment="1">
      <alignment horizontal="center" vertical="center"/>
    </xf>
    <xf numFmtId="3" fontId="22" fillId="7" borderId="59" xfId="0" applyNumberFormat="1" applyFont="1" applyFill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3" fontId="22" fillId="7" borderId="58" xfId="0" applyNumberFormat="1" applyFont="1" applyFill="1" applyBorder="1" applyAlignment="1">
      <alignment horizontal="center" vertical="center"/>
    </xf>
    <xf numFmtId="3" fontId="22" fillId="7" borderId="40" xfId="0" applyNumberFormat="1" applyFont="1" applyFill="1" applyBorder="1" applyAlignment="1">
      <alignment horizontal="center" vertical="center"/>
    </xf>
    <xf numFmtId="0" fontId="22" fillId="9" borderId="58" xfId="0" applyFont="1" applyFill="1" applyBorder="1" applyAlignment="1"/>
    <xf numFmtId="0" fontId="22" fillId="7" borderId="59" xfId="0" applyFont="1" applyFill="1" applyBorder="1" applyAlignment="1"/>
    <xf numFmtId="0" fontId="22" fillId="0" borderId="2" xfId="0" applyFont="1" applyBorder="1"/>
    <xf numFmtId="0" fontId="22" fillId="9" borderId="47" xfId="0" applyFont="1" applyFill="1" applyBorder="1"/>
    <xf numFmtId="0" fontId="22" fillId="7" borderId="54" xfId="0" applyFont="1" applyFill="1" applyBorder="1"/>
    <xf numFmtId="0" fontId="22" fillId="9" borderId="42" xfId="0" applyFont="1" applyFill="1" applyBorder="1"/>
    <xf numFmtId="0" fontId="22" fillId="7" borderId="40" xfId="0" applyFont="1" applyFill="1" applyBorder="1"/>
    <xf numFmtId="0" fontId="22" fillId="9" borderId="58" xfId="0" applyFont="1" applyFill="1" applyBorder="1"/>
    <xf numFmtId="0" fontId="22" fillId="7" borderId="59" xfId="0" applyFont="1" applyFill="1" applyBorder="1"/>
    <xf numFmtId="0" fontId="15" fillId="0" borderId="0" xfId="3" applyFont="1"/>
    <xf numFmtId="0" fontId="5" fillId="0" borderId="0" xfId="3" applyFont="1"/>
    <xf numFmtId="0" fontId="9" fillId="0" borderId="0" xfId="3" applyFont="1"/>
    <xf numFmtId="0" fontId="5" fillId="0" borderId="0" xfId="3" applyFont="1" applyFill="1"/>
    <xf numFmtId="0" fontId="5" fillId="0" borderId="0" xfId="3" applyFont="1" applyBorder="1"/>
    <xf numFmtId="0" fontId="5" fillId="0" borderId="0" xfId="3" applyFont="1" applyAlignment="1">
      <alignment horizontal="right"/>
    </xf>
    <xf numFmtId="0" fontId="15" fillId="9" borderId="67" xfId="3" applyFont="1" applyFill="1" applyBorder="1" applyAlignment="1">
      <alignment horizontal="center" vertical="center"/>
    </xf>
    <xf numFmtId="49" fontId="5" fillId="0" borderId="44" xfId="3" applyNumberFormat="1" applyFont="1" applyBorder="1" applyAlignment="1">
      <alignment horizontal="center" vertical="center"/>
    </xf>
    <xf numFmtId="0" fontId="5" fillId="0" borderId="6" xfId="3" applyFont="1" applyFill="1" applyBorder="1" applyAlignment="1">
      <alignment horizontal="left" vertical="center" wrapText="1"/>
    </xf>
    <xf numFmtId="49" fontId="15" fillId="9" borderId="67" xfId="3" applyNumberFormat="1" applyFont="1" applyFill="1" applyBorder="1" applyAlignment="1">
      <alignment vertical="center"/>
    </xf>
    <xf numFmtId="0" fontId="5" fillId="0" borderId="3" xfId="3" applyFont="1" applyFill="1" applyBorder="1" applyAlignment="1">
      <alignment horizontal="left" vertical="center" wrapText="1"/>
    </xf>
    <xf numFmtId="3" fontId="5" fillId="0" borderId="3" xfId="1" applyNumberFormat="1" applyFont="1" applyFill="1" applyBorder="1" applyAlignment="1">
      <alignment horizontal="center" vertical="center"/>
    </xf>
    <xf numFmtId="0" fontId="5" fillId="9" borderId="0" xfId="0" applyFont="1" applyFill="1" applyBorder="1"/>
    <xf numFmtId="164" fontId="5" fillId="0" borderId="0" xfId="1" applyFont="1" applyFill="1" applyBorder="1" applyAlignment="1">
      <alignment horizontal="left"/>
    </xf>
    <xf numFmtId="0" fontId="15" fillId="0" borderId="0" xfId="3" applyFont="1" applyFill="1" applyBorder="1" applyAlignment="1">
      <alignment horizontal="left"/>
    </xf>
    <xf numFmtId="49" fontId="5" fillId="0" borderId="0" xfId="3" applyNumberFormat="1" applyFont="1" applyBorder="1" applyAlignment="1">
      <alignment horizontal="center" vertical="center"/>
    </xf>
    <xf numFmtId="0" fontId="5" fillId="0" borderId="0" xfId="3" applyFont="1" applyFill="1" applyBorder="1" applyAlignment="1">
      <alignment horizontal="left" wrapText="1"/>
    </xf>
    <xf numFmtId="49" fontId="5" fillId="7" borderId="62" xfId="3" applyNumberFormat="1" applyFont="1" applyFill="1" applyBorder="1" applyAlignment="1">
      <alignment horizontal="center" vertical="center"/>
    </xf>
    <xf numFmtId="0" fontId="15" fillId="7" borderId="63" xfId="3" applyFont="1" applyFill="1" applyBorder="1" applyAlignment="1">
      <alignment horizontal="right" wrapText="1"/>
    </xf>
    <xf numFmtId="0" fontId="29" fillId="0" borderId="0" xfId="0" applyFont="1" applyFill="1" applyProtection="1"/>
    <xf numFmtId="0" fontId="28" fillId="0" borderId="0" xfId="0" applyFont="1" applyFill="1" applyAlignment="1" applyProtection="1">
      <alignment horizontal="right"/>
    </xf>
    <xf numFmtId="0" fontId="28" fillId="0" borderId="0" xfId="0" applyFont="1" applyFill="1" applyProtection="1"/>
    <xf numFmtId="0" fontId="29" fillId="0" borderId="51" xfId="0" applyFont="1" applyFill="1" applyBorder="1" applyAlignment="1" applyProtection="1">
      <alignment horizontal="left" vertical="center"/>
    </xf>
    <xf numFmtId="3" fontId="29" fillId="0" borderId="51" xfId="0" applyNumberFormat="1" applyFont="1" applyBorder="1" applyAlignment="1" applyProtection="1">
      <alignment horizontal="center" vertical="center"/>
      <protection locked="0"/>
    </xf>
    <xf numFmtId="3" fontId="29" fillId="0" borderId="32" xfId="0" applyNumberFormat="1" applyFont="1" applyFill="1" applyBorder="1" applyAlignment="1" applyProtection="1">
      <alignment horizontal="center" vertical="center"/>
      <protection locked="0"/>
    </xf>
    <xf numFmtId="0" fontId="29" fillId="0" borderId="4" xfId="0" applyFont="1" applyFill="1" applyBorder="1" applyAlignment="1" applyProtection="1">
      <alignment horizontal="left" vertical="center"/>
    </xf>
    <xf numFmtId="3" fontId="29" fillId="0" borderId="4" xfId="0" applyNumberFormat="1" applyFont="1" applyBorder="1" applyAlignment="1" applyProtection="1">
      <alignment horizontal="center" vertical="center"/>
      <protection locked="0"/>
    </xf>
    <xf numFmtId="3" fontId="29" fillId="0" borderId="14" xfId="0" applyNumberFormat="1" applyFont="1" applyFill="1" applyBorder="1" applyAlignment="1" applyProtection="1">
      <alignment horizontal="center" vertical="center"/>
      <protection locked="0"/>
    </xf>
    <xf numFmtId="0" fontId="29" fillId="0" borderId="3" xfId="0" applyFont="1" applyFill="1" applyBorder="1" applyAlignment="1" applyProtection="1">
      <alignment horizontal="left" vertical="center"/>
    </xf>
    <xf numFmtId="3" fontId="29" fillId="0" borderId="3" xfId="0" applyNumberFormat="1" applyFont="1" applyBorder="1" applyAlignment="1" applyProtection="1">
      <alignment horizontal="center" vertical="center"/>
      <protection locked="0"/>
    </xf>
    <xf numFmtId="3" fontId="29" fillId="0" borderId="12" xfId="0" applyNumberFormat="1" applyFont="1" applyFill="1" applyBorder="1" applyAlignment="1" applyProtection="1">
      <alignment horizontal="center" vertical="center"/>
      <protection locked="0"/>
    </xf>
    <xf numFmtId="3" fontId="29" fillId="0" borderId="5" xfId="0" applyNumberFormat="1" applyFont="1" applyBorder="1" applyAlignment="1" applyProtection="1">
      <alignment horizontal="center" vertical="center"/>
      <protection locked="0"/>
    </xf>
    <xf numFmtId="3" fontId="29" fillId="0" borderId="21" xfId="0" applyNumberFormat="1" applyFont="1" applyFill="1" applyBorder="1" applyAlignment="1" applyProtection="1">
      <alignment horizontal="center" vertical="center"/>
      <protection locked="0"/>
    </xf>
    <xf numFmtId="0" fontId="29" fillId="0" borderId="7" xfId="0" applyFont="1" applyFill="1" applyBorder="1" applyAlignment="1" applyProtection="1">
      <alignment horizontal="left" vertical="center"/>
    </xf>
    <xf numFmtId="3" fontId="29" fillId="0" borderId="7" xfId="0" applyNumberFormat="1" applyFont="1" applyBorder="1" applyAlignment="1" applyProtection="1">
      <alignment horizontal="center" vertical="center"/>
      <protection locked="0"/>
    </xf>
    <xf numFmtId="3" fontId="29" fillId="0" borderId="13" xfId="0" applyNumberFormat="1" applyFont="1" applyFill="1" applyBorder="1" applyAlignment="1" applyProtection="1">
      <alignment horizontal="center" vertical="center"/>
      <protection locked="0"/>
    </xf>
    <xf numFmtId="0" fontId="29" fillId="0" borderId="5" xfId="0" applyFont="1" applyFill="1" applyBorder="1" applyAlignment="1" applyProtection="1">
      <alignment horizontal="left" vertical="center"/>
    </xf>
    <xf numFmtId="0" fontId="29" fillId="0" borderId="6" xfId="0" applyFont="1" applyFill="1" applyBorder="1" applyAlignment="1" applyProtection="1">
      <alignment horizontal="left" vertical="center"/>
    </xf>
    <xf numFmtId="3" fontId="29" fillId="0" borderId="6" xfId="0" applyNumberFormat="1" applyFont="1" applyBorder="1" applyAlignment="1" applyProtection="1">
      <alignment horizontal="center" vertical="center"/>
      <protection locked="0"/>
    </xf>
    <xf numFmtId="3" fontId="29" fillId="0" borderId="43" xfId="0" applyNumberFormat="1" applyFont="1" applyFill="1" applyBorder="1" applyAlignment="1" applyProtection="1">
      <alignment horizontal="center" vertical="center"/>
      <protection locked="0"/>
    </xf>
    <xf numFmtId="3" fontId="29" fillId="0" borderId="15" xfId="0" applyNumberFormat="1" applyFont="1" applyBorder="1" applyAlignment="1" applyProtection="1">
      <alignment horizontal="center" vertical="center"/>
      <protection locked="0"/>
    </xf>
    <xf numFmtId="0" fontId="29" fillId="0" borderId="18" xfId="0" applyFont="1" applyFill="1" applyBorder="1" applyAlignment="1" applyProtection="1">
      <alignment horizontal="left" vertical="center"/>
    </xf>
    <xf numFmtId="3" fontId="29" fillId="0" borderId="31" xfId="0" applyNumberFormat="1" applyFont="1" applyBorder="1" applyAlignment="1" applyProtection="1">
      <alignment horizontal="center" vertical="center"/>
      <protection locked="0"/>
    </xf>
    <xf numFmtId="49" fontId="15" fillId="7" borderId="5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right"/>
    </xf>
    <xf numFmtId="0" fontId="29" fillId="7" borderId="5" xfId="0" applyFont="1" applyFill="1" applyBorder="1" applyAlignment="1" applyProtection="1">
      <alignment horizontal="right" vertical="center"/>
    </xf>
    <xf numFmtId="3" fontId="29" fillId="7" borderId="5" xfId="0" applyNumberFormat="1" applyFont="1" applyFill="1" applyBorder="1" applyAlignment="1" applyProtection="1">
      <alignment horizontal="center" vertical="center"/>
      <protection locked="0"/>
    </xf>
    <xf numFmtId="3" fontId="29" fillId="7" borderId="21" xfId="0" applyNumberFormat="1" applyFont="1" applyFill="1" applyBorder="1" applyAlignment="1" applyProtection="1">
      <alignment horizontal="center" vertical="center"/>
      <protection locked="0"/>
    </xf>
    <xf numFmtId="0" fontId="29" fillId="7" borderId="57" xfId="0" applyFont="1" applyFill="1" applyBorder="1" applyAlignment="1" applyProtection="1">
      <alignment horizontal="right" vertical="center"/>
    </xf>
    <xf numFmtId="3" fontId="29" fillId="7" borderId="57" xfId="0" applyNumberFormat="1" applyFont="1" applyFill="1" applyBorder="1" applyAlignment="1" applyProtection="1">
      <alignment horizontal="center" vertical="center"/>
      <protection locked="0"/>
    </xf>
    <xf numFmtId="3" fontId="29" fillId="7" borderId="4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/>
    <xf numFmtId="49" fontId="5" fillId="0" borderId="34" xfId="0" applyNumberFormat="1" applyFont="1" applyBorder="1" applyAlignment="1">
      <alignment horizontal="center" vertical="center"/>
    </xf>
    <xf numFmtId="3" fontId="5" fillId="0" borderId="70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3" fontId="5" fillId="0" borderId="71" xfId="0" applyNumberFormat="1" applyFont="1" applyBorder="1" applyAlignment="1">
      <alignment horizontal="center" vertical="center"/>
    </xf>
    <xf numFmtId="3" fontId="5" fillId="0" borderId="46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3" fontId="44" fillId="0" borderId="16" xfId="0" applyNumberFormat="1" applyFont="1" applyBorder="1" applyAlignment="1">
      <alignment horizontal="center" vertical="center"/>
    </xf>
    <xf numFmtId="3" fontId="5" fillId="0" borderId="72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15" fillId="7" borderId="50" xfId="3" applyFont="1" applyFill="1" applyBorder="1" applyAlignment="1">
      <alignment horizontal="center" wrapText="1"/>
    </xf>
    <xf numFmtId="0" fontId="15" fillId="7" borderId="73" xfId="3" applyFont="1" applyFill="1" applyBorder="1" applyAlignment="1">
      <alignment horizontal="center" wrapText="1"/>
    </xf>
    <xf numFmtId="0" fontId="15" fillId="7" borderId="11" xfId="3" applyFont="1" applyFill="1" applyBorder="1" applyAlignment="1">
      <alignment horizontal="center" vertical="top" wrapText="1"/>
    </xf>
    <xf numFmtId="0" fontId="15" fillId="7" borderId="74" xfId="3" applyFont="1" applyFill="1" applyBorder="1" applyAlignment="1">
      <alignment horizontal="center" vertical="top" wrapText="1"/>
    </xf>
    <xf numFmtId="0" fontId="22" fillId="0" borderId="0" xfId="0" applyFont="1" applyBorder="1" applyAlignment="1">
      <alignment horizontal="right"/>
    </xf>
    <xf numFmtId="0" fontId="15" fillId="7" borderId="4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15" fillId="7" borderId="51" xfId="0" applyFont="1" applyFill="1" applyBorder="1" applyAlignment="1">
      <alignment horizontal="center" vertical="center" wrapText="1"/>
    </xf>
    <xf numFmtId="0" fontId="15" fillId="7" borderId="32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8" fillId="0" borderId="51" xfId="0" applyFont="1" applyBorder="1" applyAlignment="1"/>
    <xf numFmtId="0" fontId="11" fillId="7" borderId="7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3" fillId="7" borderId="61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2" fillId="7" borderId="102" xfId="0" applyFont="1" applyFill="1" applyBorder="1" applyAlignment="1">
      <alignment horizontal="center" vertical="center" wrapText="1"/>
    </xf>
    <xf numFmtId="0" fontId="12" fillId="7" borderId="107" xfId="0" applyFont="1" applyFill="1" applyBorder="1" applyAlignment="1">
      <alignment horizontal="center" vertical="center" wrapText="1"/>
    </xf>
    <xf numFmtId="0" fontId="12" fillId="7" borderId="108" xfId="0" applyFont="1" applyFill="1" applyBorder="1" applyAlignment="1">
      <alignment horizontal="center" vertical="center" wrapText="1"/>
    </xf>
    <xf numFmtId="0" fontId="12" fillId="7" borderId="101" xfId="0" applyFont="1" applyFill="1" applyBorder="1" applyAlignment="1">
      <alignment horizontal="center" vertical="center" wrapText="1"/>
    </xf>
    <xf numFmtId="0" fontId="12" fillId="7" borderId="102" xfId="0" applyFont="1" applyFill="1" applyBorder="1" applyAlignment="1">
      <alignment horizontal="center" vertical="center"/>
    </xf>
    <xf numFmtId="0" fontId="12" fillId="7" borderId="109" xfId="0" applyFont="1" applyFill="1" applyBorder="1" applyAlignment="1">
      <alignment horizontal="center" vertical="center" wrapText="1"/>
    </xf>
    <xf numFmtId="3" fontId="13" fillId="7" borderId="48" xfId="0" applyNumberFormat="1" applyFont="1" applyFill="1" applyBorder="1" applyAlignment="1">
      <alignment horizontal="center" vertical="center" wrapText="1"/>
    </xf>
    <xf numFmtId="0" fontId="13" fillId="7" borderId="75" xfId="0" applyFont="1" applyFill="1" applyBorder="1" applyAlignment="1">
      <alignment horizontal="center" vertical="center" wrapText="1"/>
    </xf>
    <xf numFmtId="3" fontId="13" fillId="7" borderId="51" xfId="0" applyNumberFormat="1" applyFont="1" applyFill="1" applyBorder="1" applyAlignment="1">
      <alignment horizontal="center" vertical="center" wrapText="1"/>
    </xf>
    <xf numFmtId="0" fontId="13" fillId="7" borderId="32" xfId="0" applyFont="1" applyFill="1" applyBorder="1" applyAlignment="1">
      <alignment horizontal="center" vertical="center" wrapText="1"/>
    </xf>
    <xf numFmtId="49" fontId="12" fillId="4" borderId="10" xfId="0" applyNumberFormat="1" applyFont="1" applyFill="1" applyBorder="1" applyAlignment="1">
      <alignment horizontal="center" vertical="center" wrapText="1"/>
    </xf>
    <xf numFmtId="49" fontId="11" fillId="4" borderId="9" xfId="0" applyNumberFormat="1" applyFont="1" applyFill="1" applyBorder="1" applyAlignment="1">
      <alignment horizontal="center" vertical="center" wrapText="1"/>
    </xf>
    <xf numFmtId="49" fontId="5" fillId="9" borderId="9" xfId="3" applyNumberFormat="1" applyFont="1" applyFill="1" applyBorder="1" applyAlignment="1">
      <alignment horizontal="center" vertical="center"/>
    </xf>
    <xf numFmtId="0" fontId="5" fillId="9" borderId="12" xfId="3" applyFont="1" applyFill="1" applyBorder="1" applyAlignment="1">
      <alignment horizontal="left" vertical="center" wrapText="1"/>
    </xf>
    <xf numFmtId="0" fontId="5" fillId="9" borderId="0" xfId="0" applyFont="1" applyFill="1"/>
    <xf numFmtId="0" fontId="5" fillId="2" borderId="43" xfId="3" applyFont="1" applyFill="1" applyBorder="1" applyAlignment="1">
      <alignment horizontal="left" vertical="center" wrapText="1"/>
    </xf>
    <xf numFmtId="49" fontId="5" fillId="2" borderId="44" xfId="3" applyNumberFormat="1" applyFont="1" applyFill="1" applyBorder="1" applyAlignment="1">
      <alignment horizontal="center" vertical="center"/>
    </xf>
    <xf numFmtId="0" fontId="36" fillId="0" borderId="77" xfId="0" applyNumberFormat="1" applyFont="1" applyFill="1" applyBorder="1" applyAlignment="1" applyProtection="1">
      <alignment horizontal="left" vertical="center" wrapText="1"/>
      <protection locked="0"/>
    </xf>
    <xf numFmtId="0" fontId="33" fillId="0" borderId="41" xfId="0" applyNumberFormat="1" applyFont="1" applyFill="1" applyBorder="1" applyAlignment="1" applyProtection="1"/>
    <xf numFmtId="0" fontId="2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9" fillId="0" borderId="78" xfId="0" applyFont="1" applyBorder="1" applyAlignment="1">
      <alignment horizontal="right"/>
    </xf>
    <xf numFmtId="0" fontId="13" fillId="8" borderId="79" xfId="0" applyFont="1" applyFill="1" applyBorder="1" applyAlignment="1">
      <alignment horizontal="center" vertical="center" wrapText="1"/>
    </xf>
    <xf numFmtId="0" fontId="13" fillId="8" borderId="80" xfId="0" applyFont="1" applyFill="1" applyBorder="1" applyAlignment="1">
      <alignment horizontal="center" vertical="center" wrapText="1"/>
    </xf>
    <xf numFmtId="0" fontId="13" fillId="8" borderId="81" xfId="0" applyFont="1" applyFill="1" applyBorder="1"/>
    <xf numFmtId="0" fontId="9" fillId="8" borderId="68" xfId="0" applyFont="1" applyFill="1" applyBorder="1"/>
    <xf numFmtId="0" fontId="9" fillId="8" borderId="82" xfId="0" applyFont="1" applyFill="1" applyBorder="1" applyAlignment="1">
      <alignment horizontal="right"/>
    </xf>
    <xf numFmtId="165" fontId="9" fillId="8" borderId="83" xfId="5" applyNumberFormat="1" applyFont="1" applyFill="1" applyBorder="1" applyAlignment="1">
      <alignment horizontal="center" vertical="center"/>
    </xf>
    <xf numFmtId="0" fontId="13" fillId="8" borderId="19" xfId="0" applyFont="1" applyFill="1" applyBorder="1"/>
    <xf numFmtId="9" fontId="9" fillId="9" borderId="84" xfId="5" applyFont="1" applyFill="1" applyBorder="1"/>
    <xf numFmtId="3" fontId="9" fillId="0" borderId="39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0" fontId="9" fillId="9" borderId="1" xfId="0" applyFont="1" applyFill="1" applyBorder="1" applyAlignment="1">
      <alignment horizontal="center"/>
    </xf>
    <xf numFmtId="0" fontId="13" fillId="9" borderId="0" xfId="0" applyFont="1" applyFill="1" applyBorder="1" applyAlignment="1"/>
    <xf numFmtId="0" fontId="9" fillId="9" borderId="0" xfId="0" applyFont="1" applyFill="1" applyBorder="1" applyAlignment="1">
      <alignment wrapText="1"/>
    </xf>
    <xf numFmtId="3" fontId="9" fillId="9" borderId="4" xfId="0" applyNumberFormat="1" applyFont="1" applyFill="1" applyBorder="1" applyAlignment="1">
      <alignment horizontal="center" vertical="center" wrapText="1"/>
    </xf>
    <xf numFmtId="3" fontId="9" fillId="9" borderId="14" xfId="0" applyNumberFormat="1" applyFont="1" applyFill="1" applyBorder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/>
    </xf>
    <xf numFmtId="3" fontId="22" fillId="0" borderId="26" xfId="0" applyNumberFormat="1" applyFont="1" applyBorder="1" applyAlignment="1">
      <alignment horizontal="center" vertical="center"/>
    </xf>
    <xf numFmtId="3" fontId="11" fillId="0" borderId="26" xfId="0" applyNumberFormat="1" applyFont="1" applyBorder="1" applyAlignment="1">
      <alignment horizontal="center" vertical="center"/>
    </xf>
    <xf numFmtId="3" fontId="11" fillId="0" borderId="15" xfId="0" applyNumberFormat="1" applyFont="1" applyBorder="1" applyAlignment="1">
      <alignment horizontal="center" vertical="center"/>
    </xf>
    <xf numFmtId="3" fontId="22" fillId="0" borderId="10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3" fontId="20" fillId="0" borderId="4" xfId="0" applyNumberFormat="1" applyFont="1" applyBorder="1" applyAlignment="1">
      <alignment horizontal="center" vertical="center"/>
    </xf>
    <xf numFmtId="3" fontId="20" fillId="0" borderId="14" xfId="0" applyNumberFormat="1" applyFont="1" applyBorder="1" applyAlignment="1">
      <alignment horizontal="center" vertical="center"/>
    </xf>
    <xf numFmtId="3" fontId="11" fillId="0" borderId="16" xfId="0" applyNumberFormat="1" applyFont="1" applyBorder="1" applyAlignment="1">
      <alignment horizontal="center" vertical="center"/>
    </xf>
    <xf numFmtId="3" fontId="20" fillId="0" borderId="3" xfId="0" applyNumberFormat="1" applyFont="1" applyBorder="1" applyAlignment="1">
      <alignment horizontal="center" vertical="center"/>
    </xf>
    <xf numFmtId="3" fontId="20" fillId="0" borderId="12" xfId="0" applyNumberFormat="1" applyFont="1" applyBorder="1" applyAlignment="1">
      <alignment horizontal="center" vertical="center"/>
    </xf>
    <xf numFmtId="3" fontId="22" fillId="0" borderId="9" xfId="0" applyNumberFormat="1" applyFont="1" applyBorder="1" applyAlignment="1">
      <alignment horizontal="center" vertical="center"/>
    </xf>
    <xf numFmtId="3" fontId="20" fillId="0" borderId="9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2" fillId="0" borderId="0" xfId="0" applyFont="1" applyBorder="1" applyAlignment="1"/>
    <xf numFmtId="0" fontId="23" fillId="0" borderId="0" xfId="0" applyFont="1" applyBorder="1" applyAlignment="1">
      <alignment wrapText="1"/>
    </xf>
    <xf numFmtId="0" fontId="12" fillId="7" borderId="22" xfId="0" applyFont="1" applyFill="1" applyBorder="1" applyAlignment="1">
      <alignment horizontal="center" vertical="center"/>
    </xf>
    <xf numFmtId="3" fontId="11" fillId="0" borderId="61" xfId="0" applyNumberFormat="1" applyFont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0" fontId="30" fillId="7" borderId="24" xfId="0" applyFont="1" applyFill="1" applyBorder="1" applyAlignment="1">
      <alignment horizontal="center" vertical="center"/>
    </xf>
    <xf numFmtId="3" fontId="20" fillId="0" borderId="17" xfId="0" applyNumberFormat="1" applyFont="1" applyBorder="1" applyAlignment="1">
      <alignment horizontal="center" vertical="center"/>
    </xf>
    <xf numFmtId="3" fontId="20" fillId="0" borderId="10" xfId="0" applyNumberFormat="1" applyFont="1" applyBorder="1" applyAlignment="1">
      <alignment horizontal="center" vertical="center"/>
    </xf>
    <xf numFmtId="0" fontId="30" fillId="7" borderId="31" xfId="0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3" fontId="20" fillId="0" borderId="18" xfId="0" applyNumberFormat="1" applyFont="1" applyBorder="1" applyAlignment="1">
      <alignment horizontal="center" vertical="center"/>
    </xf>
    <xf numFmtId="0" fontId="12" fillId="7" borderId="67" xfId="0" applyFont="1" applyFill="1" applyBorder="1" applyAlignment="1">
      <alignment horizontal="center" vertical="center"/>
    </xf>
    <xf numFmtId="3" fontId="22" fillId="0" borderId="20" xfId="0" applyNumberFormat="1" applyFont="1" applyBorder="1" applyAlignment="1">
      <alignment horizontal="center" vertical="center"/>
    </xf>
    <xf numFmtId="0" fontId="12" fillId="7" borderId="86" xfId="0" applyFont="1" applyFill="1" applyBorder="1" applyAlignment="1">
      <alignment horizontal="center" vertical="center"/>
    </xf>
    <xf numFmtId="0" fontId="30" fillId="7" borderId="86" xfId="0" applyFont="1" applyFill="1" applyBorder="1" applyAlignment="1">
      <alignment horizontal="center" vertical="center"/>
    </xf>
    <xf numFmtId="3" fontId="20" fillId="0" borderId="15" xfId="0" applyNumberFormat="1" applyFont="1" applyBorder="1" applyAlignment="1">
      <alignment horizontal="center" vertical="center"/>
    </xf>
    <xf numFmtId="0" fontId="30" fillId="7" borderId="87" xfId="0" applyFont="1" applyFill="1" applyBorder="1" applyAlignment="1">
      <alignment horizontal="center" vertical="center"/>
    </xf>
    <xf numFmtId="3" fontId="20" fillId="0" borderId="16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22" fillId="0" borderId="0" xfId="0" applyFont="1" applyAlignment="1"/>
    <xf numFmtId="0" fontId="9" fillId="7" borderId="58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0" fontId="20" fillId="7" borderId="58" xfId="0" applyFont="1" applyFill="1" applyBorder="1" applyAlignment="1">
      <alignment horizontal="center" vertical="center"/>
    </xf>
    <xf numFmtId="3" fontId="11" fillId="7" borderId="57" xfId="0" applyNumberFormat="1" applyFont="1" applyFill="1" applyBorder="1" applyAlignment="1">
      <alignment horizontal="center" vertical="center"/>
    </xf>
    <xf numFmtId="3" fontId="11" fillId="7" borderId="56" xfId="0" applyNumberFormat="1" applyFont="1" applyFill="1" applyBorder="1" applyAlignment="1">
      <alignment horizontal="center" vertical="center"/>
    </xf>
    <xf numFmtId="0" fontId="20" fillId="7" borderId="42" xfId="0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22" fillId="0" borderId="1" xfId="0" applyFont="1" applyBorder="1"/>
    <xf numFmtId="0" fontId="22" fillId="0" borderId="1" xfId="0" applyFont="1" applyBorder="1" applyAlignment="1"/>
    <xf numFmtId="0" fontId="9" fillId="0" borderId="0" xfId="0" applyFont="1" applyBorder="1" applyAlignment="1">
      <alignment horizontal="right"/>
    </xf>
    <xf numFmtId="0" fontId="9" fillId="7" borderId="64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0" fillId="7" borderId="64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3" fontId="11" fillId="7" borderId="39" xfId="0" applyNumberFormat="1" applyFont="1" applyFill="1" applyBorder="1" applyAlignment="1">
      <alignment horizontal="center" vertical="center"/>
    </xf>
    <xf numFmtId="3" fontId="11" fillId="7" borderId="5" xfId="0" applyNumberFormat="1" applyFont="1" applyFill="1" applyBorder="1" applyAlignment="1">
      <alignment horizontal="center" vertical="center"/>
    </xf>
    <xf numFmtId="3" fontId="11" fillId="7" borderId="21" xfId="0" applyNumberFormat="1" applyFont="1" applyFill="1" applyBorder="1" applyAlignment="1">
      <alignment horizontal="center" vertical="center"/>
    </xf>
    <xf numFmtId="0" fontId="9" fillId="9" borderId="22" xfId="0" applyFont="1" applyFill="1" applyBorder="1" applyAlignment="1">
      <alignment horizontal="right" vertical="center" wrapText="1"/>
    </xf>
    <xf numFmtId="0" fontId="22" fillId="7" borderId="64" xfId="0" applyFont="1" applyFill="1" applyBorder="1" applyAlignment="1">
      <alignment horizontal="center" vertical="center" wrapText="1"/>
    </xf>
    <xf numFmtId="3" fontId="11" fillId="7" borderId="11" xfId="0" applyNumberFormat="1" applyFont="1" applyFill="1" applyBorder="1" applyAlignment="1">
      <alignment horizontal="center" vertical="center"/>
    </xf>
    <xf numFmtId="3" fontId="11" fillId="7" borderId="55" xfId="0" applyNumberFormat="1" applyFont="1" applyFill="1" applyBorder="1" applyAlignment="1">
      <alignment horizontal="center" vertical="center"/>
    </xf>
    <xf numFmtId="3" fontId="11" fillId="7" borderId="64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5" fillId="0" borderId="43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46" fillId="0" borderId="13" xfId="0" applyNumberFormat="1" applyFont="1" applyFill="1" applyBorder="1" applyAlignment="1">
      <alignment horizontal="center" vertical="center"/>
    </xf>
    <xf numFmtId="3" fontId="46" fillId="0" borderId="14" xfId="0" applyNumberFormat="1" applyFont="1" applyFill="1" applyBorder="1" applyAlignment="1">
      <alignment horizontal="center" vertical="center"/>
    </xf>
    <xf numFmtId="3" fontId="46" fillId="0" borderId="14" xfId="0" applyNumberFormat="1" applyFont="1" applyBorder="1" applyAlignment="1">
      <alignment horizontal="center" vertical="center"/>
    </xf>
    <xf numFmtId="3" fontId="46" fillId="0" borderId="12" xfId="0" applyNumberFormat="1" applyFont="1" applyBorder="1" applyAlignment="1">
      <alignment horizontal="center" vertical="center"/>
    </xf>
    <xf numFmtId="0" fontId="36" fillId="0" borderId="104" xfId="6" applyNumberFormat="1" applyFont="1" applyFill="1" applyBorder="1" applyAlignment="1" applyProtection="1">
      <alignment horizontal="left" vertical="center" wrapText="1"/>
    </xf>
    <xf numFmtId="0" fontId="36" fillId="0" borderId="101" xfId="6" applyNumberFormat="1" applyFont="1" applyFill="1" applyBorder="1" applyAlignment="1" applyProtection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103" xfId="0" applyFont="1" applyBorder="1" applyAlignment="1">
      <alignment horizontal="center" vertical="center"/>
    </xf>
    <xf numFmtId="0" fontId="36" fillId="0" borderId="101" xfId="6" applyNumberFormat="1" applyFont="1" applyFill="1" applyBorder="1" applyAlignment="1" applyProtection="1">
      <alignment horizontal="left" vertical="center" wrapText="1"/>
    </xf>
    <xf numFmtId="0" fontId="36" fillId="0" borderId="33" xfId="6" applyNumberFormat="1" applyFont="1" applyFill="1" applyBorder="1" applyAlignment="1" applyProtection="1">
      <alignment horizontal="left" vertical="center" wrapText="1"/>
      <protection locked="0"/>
    </xf>
    <xf numFmtId="0" fontId="36" fillId="0" borderId="27" xfId="6" applyNumberFormat="1" applyFont="1" applyFill="1" applyBorder="1" applyAlignment="1" applyProtection="1">
      <alignment horizontal="left" vertical="center" wrapText="1"/>
    </xf>
    <xf numFmtId="0" fontId="36" fillId="0" borderId="23" xfId="6" applyNumberFormat="1" applyFont="1" applyFill="1" applyBorder="1" applyAlignment="1" applyProtection="1">
      <alignment horizontal="center" vertical="center"/>
    </xf>
    <xf numFmtId="0" fontId="36" fillId="0" borderId="24" xfId="0" applyFont="1" applyBorder="1" applyAlignment="1">
      <alignment horizontal="center" vertical="center"/>
    </xf>
    <xf numFmtId="9" fontId="36" fillId="0" borderId="4" xfId="0" applyNumberFormat="1" applyFont="1" applyBorder="1" applyAlignment="1">
      <alignment horizontal="center" vertical="center"/>
    </xf>
    <xf numFmtId="9" fontId="36" fillId="0" borderId="14" xfId="0" applyNumberFormat="1" applyFont="1" applyBorder="1" applyAlignment="1">
      <alignment horizontal="center" vertical="center"/>
    </xf>
    <xf numFmtId="0" fontId="36" fillId="0" borderId="23" xfId="6" applyNumberFormat="1" applyFont="1" applyFill="1" applyBorder="1" applyAlignment="1" applyProtection="1">
      <alignment horizontal="left" vertical="center" wrapText="1"/>
    </xf>
    <xf numFmtId="0" fontId="36" fillId="0" borderId="23" xfId="6" applyNumberFormat="1" applyFont="1" applyFill="1" applyBorder="1" applyAlignment="1" applyProtection="1">
      <alignment horizontal="left" vertical="center" wrapText="1"/>
      <protection locked="0"/>
    </xf>
    <xf numFmtId="3" fontId="36" fillId="0" borderId="4" xfId="0" applyNumberFormat="1" applyFont="1" applyBorder="1" applyAlignment="1">
      <alignment horizontal="center" vertical="center"/>
    </xf>
    <xf numFmtId="3" fontId="36" fillId="0" borderId="14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65" fontId="1" fillId="8" borderId="51" xfId="5" applyNumberFormat="1" applyFont="1" applyFill="1" applyBorder="1" applyAlignment="1">
      <alignment horizontal="center" vertical="center"/>
    </xf>
    <xf numFmtId="165" fontId="1" fillId="8" borderId="83" xfId="5" applyNumberFormat="1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9" borderId="7" xfId="0" applyNumberFormat="1" applyFont="1" applyFill="1" applyBorder="1" applyAlignment="1">
      <alignment horizontal="center" vertical="center"/>
    </xf>
    <xf numFmtId="9" fontId="1" fillId="9" borderId="37" xfId="5" applyFont="1" applyFill="1" applyBorder="1"/>
    <xf numFmtId="3" fontId="1" fillId="0" borderId="20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9" fontId="1" fillId="9" borderId="84" xfId="5" applyFont="1" applyFill="1" applyBorder="1"/>
    <xf numFmtId="3" fontId="1" fillId="0" borderId="39" xfId="0" applyNumberFormat="1" applyFont="1" applyBorder="1" applyAlignment="1">
      <alignment horizontal="center" vertical="center"/>
    </xf>
    <xf numFmtId="0" fontId="1" fillId="8" borderId="42" xfId="0" applyFont="1" applyFill="1" applyBorder="1" applyAlignment="1">
      <alignment horizontal="center" vertical="center" wrapText="1"/>
    </xf>
    <xf numFmtId="0" fontId="1" fillId="8" borderId="42" xfId="0" applyFont="1" applyFill="1" applyBorder="1" applyAlignment="1">
      <alignment horizontal="center" wrapText="1"/>
    </xf>
    <xf numFmtId="0" fontId="1" fillId="8" borderId="40" xfId="0" applyFont="1" applyFill="1" applyBorder="1" applyAlignment="1">
      <alignment horizontal="center" vertical="center" wrapText="1"/>
    </xf>
    <xf numFmtId="14" fontId="1" fillId="8" borderId="42" xfId="0" applyNumberFormat="1" applyFont="1" applyFill="1" applyBorder="1" applyAlignment="1">
      <alignment horizontal="center" vertical="center" wrapText="1"/>
    </xf>
    <xf numFmtId="0" fontId="1" fillId="8" borderId="58" xfId="0" applyFont="1" applyFill="1" applyBorder="1" applyAlignment="1">
      <alignment horizontal="center" vertical="center" wrapText="1"/>
    </xf>
    <xf numFmtId="0" fontId="1" fillId="8" borderId="58" xfId="0" applyFont="1" applyFill="1" applyBorder="1" applyAlignment="1">
      <alignment horizontal="center" wrapText="1"/>
    </xf>
    <xf numFmtId="3" fontId="18" fillId="0" borderId="0" xfId="0" applyNumberFormat="1" applyFont="1"/>
    <xf numFmtId="0" fontId="9" fillId="0" borderId="34" xfId="0" applyFont="1" applyBorder="1" applyAlignment="1">
      <alignment horizontal="right"/>
    </xf>
    <xf numFmtId="0" fontId="9" fillId="0" borderId="33" xfId="0" applyFont="1" applyBorder="1" applyAlignment="1">
      <alignment horizontal="right"/>
    </xf>
    <xf numFmtId="0" fontId="9" fillId="0" borderId="28" xfId="0" applyFont="1" applyBorder="1" applyAlignment="1">
      <alignment horizontal="right"/>
    </xf>
    <xf numFmtId="0" fontId="9" fillId="0" borderId="25" xfId="0" applyFont="1" applyBorder="1" applyAlignment="1">
      <alignment horizontal="right"/>
    </xf>
    <xf numFmtId="0" fontId="9" fillId="8" borderId="29" xfId="0" applyFont="1" applyFill="1" applyBorder="1" applyAlignment="1">
      <alignment horizontal="right" vertical="center"/>
    </xf>
    <xf numFmtId="0" fontId="9" fillId="9" borderId="34" xfId="0" applyFont="1" applyFill="1" applyBorder="1" applyAlignment="1">
      <alignment horizontal="right" vertical="center" wrapText="1"/>
    </xf>
    <xf numFmtId="0" fontId="9" fillId="9" borderId="47" xfId="0" applyFont="1" applyFill="1" applyBorder="1" applyAlignment="1">
      <alignment horizontal="right" vertical="center" wrapText="1"/>
    </xf>
    <xf numFmtId="0" fontId="9" fillId="0" borderId="27" xfId="0" applyFont="1" applyBorder="1" applyAlignment="1">
      <alignment horizontal="right" vertical="center"/>
    </xf>
    <xf numFmtId="0" fontId="9" fillId="0" borderId="29" xfId="0" applyFont="1" applyBorder="1" applyAlignment="1">
      <alignment horizontal="right" vertical="center"/>
    </xf>
    <xf numFmtId="0" fontId="9" fillId="0" borderId="42" xfId="0" applyFont="1" applyBorder="1" applyAlignment="1">
      <alignment horizontal="right" vertical="center"/>
    </xf>
    <xf numFmtId="0" fontId="9" fillId="0" borderId="28" xfId="0" applyFont="1" applyBorder="1" applyAlignment="1">
      <alignment horizontal="right" vertical="center"/>
    </xf>
    <xf numFmtId="0" fontId="9" fillId="0" borderId="85" xfId="0" applyFont="1" applyBorder="1" applyAlignment="1">
      <alignment horizontal="right" vertical="center"/>
    </xf>
    <xf numFmtId="0" fontId="9" fillId="8" borderId="25" xfId="0" applyFont="1" applyFill="1" applyBorder="1" applyAlignment="1">
      <alignment horizontal="right" vertical="center"/>
    </xf>
    <xf numFmtId="0" fontId="9" fillId="8" borderId="28" xfId="0" applyFont="1" applyFill="1" applyBorder="1" applyAlignment="1">
      <alignment horizontal="right" vertical="center"/>
    </xf>
    <xf numFmtId="0" fontId="9" fillId="8" borderId="2" xfId="0" applyFont="1" applyFill="1" applyBorder="1" applyAlignment="1">
      <alignment horizontal="right" vertical="center"/>
    </xf>
    <xf numFmtId="0" fontId="9" fillId="8" borderId="47" xfId="0" applyFont="1" applyFill="1" applyBorder="1" applyAlignment="1">
      <alignment horizontal="right" vertical="center"/>
    </xf>
    <xf numFmtId="0" fontId="9" fillId="8" borderId="27" xfId="0" applyFont="1" applyFill="1" applyBorder="1" applyAlignment="1">
      <alignment horizontal="right" vertical="center"/>
    </xf>
    <xf numFmtId="0" fontId="9" fillId="8" borderId="30" xfId="0" applyFont="1" applyFill="1" applyBorder="1" applyAlignment="1">
      <alignment horizontal="right" vertical="center"/>
    </xf>
    <xf numFmtId="0" fontId="9" fillId="8" borderId="42" xfId="0" applyFont="1" applyFill="1" applyBorder="1" applyAlignment="1">
      <alignment horizontal="right" vertical="center"/>
    </xf>
    <xf numFmtId="3" fontId="47" fillId="0" borderId="26" xfId="4" applyNumberFormat="1" applyFont="1" applyBorder="1" applyAlignment="1">
      <alignment horizontal="center" vertical="center"/>
    </xf>
    <xf numFmtId="3" fontId="47" fillId="0" borderId="7" xfId="4" applyNumberFormat="1" applyFont="1" applyBorder="1" applyAlignment="1">
      <alignment horizontal="center" vertical="center"/>
    </xf>
    <xf numFmtId="3" fontId="47" fillId="0" borderId="10" xfId="4" applyNumberFormat="1" applyFont="1" applyBorder="1" applyAlignment="1">
      <alignment horizontal="center" vertical="center"/>
    </xf>
    <xf numFmtId="3" fontId="47" fillId="0" borderId="4" xfId="4" applyNumberFormat="1" applyFont="1" applyBorder="1" applyAlignment="1">
      <alignment horizontal="center" vertical="center" wrapText="1"/>
    </xf>
    <xf numFmtId="3" fontId="47" fillId="0" borderId="4" xfId="4" applyNumberFormat="1" applyFont="1" applyBorder="1" applyAlignment="1">
      <alignment horizontal="center" vertical="center"/>
    </xf>
    <xf numFmtId="3" fontId="1" fillId="0" borderId="10" xfId="4" applyNumberFormat="1" applyFont="1" applyBorder="1" applyAlignment="1">
      <alignment horizontal="center" vertical="center"/>
    </xf>
    <xf numFmtId="3" fontId="1" fillId="0" borderId="4" xfId="4" applyNumberFormat="1" applyFont="1" applyBorder="1" applyAlignment="1">
      <alignment horizontal="center" vertical="center"/>
    </xf>
    <xf numFmtId="3" fontId="1" fillId="0" borderId="9" xfId="4" applyNumberFormat="1" applyFont="1" applyBorder="1" applyAlignment="1">
      <alignment horizontal="center" vertical="center"/>
    </xf>
    <xf numFmtId="3" fontId="1" fillId="0" borderId="3" xfId="4" applyNumberFormat="1" applyFont="1" applyBorder="1" applyAlignment="1">
      <alignment horizontal="center" vertical="center"/>
    </xf>
    <xf numFmtId="3" fontId="1" fillId="7" borderId="5" xfId="4" applyNumberFormat="1" applyFont="1" applyFill="1" applyBorder="1" applyAlignment="1">
      <alignment horizontal="center" vertical="center"/>
    </xf>
    <xf numFmtId="49" fontId="24" fillId="0" borderId="4" xfId="3" applyNumberFormat="1" applyFont="1" applyBorder="1" applyAlignment="1">
      <alignment horizontal="left" vertical="center"/>
    </xf>
    <xf numFmtId="3" fontId="11" fillId="0" borderId="26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center" vertical="center"/>
    </xf>
    <xf numFmtId="3" fontId="11" fillId="0" borderId="13" xfId="0" applyNumberFormat="1" applyFont="1" applyFill="1" applyBorder="1" applyAlignment="1">
      <alignment horizontal="center" vertical="center"/>
    </xf>
    <xf numFmtId="3" fontId="11" fillId="0" borderId="4" xfId="0" applyNumberFormat="1" applyFont="1" applyFill="1" applyBorder="1" applyAlignment="1">
      <alignment horizontal="center" vertical="center"/>
    </xf>
    <xf numFmtId="3" fontId="11" fillId="0" borderId="61" xfId="0" applyNumberFormat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center" vertical="center"/>
    </xf>
    <xf numFmtId="3" fontId="9" fillId="0" borderId="0" xfId="0" applyNumberFormat="1" applyFont="1"/>
    <xf numFmtId="3" fontId="11" fillId="0" borderId="0" xfId="0" applyNumberFormat="1" applyFont="1" applyFill="1" applyBorder="1" applyAlignment="1">
      <alignment horizontal="center" vertical="center"/>
    </xf>
    <xf numFmtId="3" fontId="11" fillId="0" borderId="48" xfId="0" applyNumberFormat="1" applyFont="1" applyFill="1" applyBorder="1" applyAlignment="1">
      <alignment horizontal="center" vertical="center"/>
    </xf>
    <xf numFmtId="3" fontId="11" fillId="0" borderId="51" xfId="0" applyNumberFormat="1" applyFont="1" applyFill="1" applyBorder="1" applyAlignment="1">
      <alignment horizontal="center" vertical="center"/>
    </xf>
    <xf numFmtId="3" fontId="11" fillId="0" borderId="32" xfId="0" applyNumberFormat="1" applyFont="1" applyFill="1" applyBorder="1" applyAlignment="1">
      <alignment horizontal="center" vertical="center"/>
    </xf>
    <xf numFmtId="3" fontId="36" fillId="0" borderId="14" xfId="0" applyNumberFormat="1" applyFont="1" applyFill="1" applyBorder="1" applyAlignment="1">
      <alignment horizontal="center" vertical="center"/>
    </xf>
    <xf numFmtId="0" fontId="36" fillId="0" borderId="103" xfId="0" applyFont="1" applyFill="1" applyBorder="1" applyAlignment="1">
      <alignment horizontal="center" vertical="center"/>
    </xf>
    <xf numFmtId="0" fontId="12" fillId="4" borderId="65" xfId="0" applyFont="1" applyFill="1" applyBorder="1" applyAlignment="1">
      <alignment vertical="center" wrapText="1"/>
    </xf>
    <xf numFmtId="0" fontId="48" fillId="0" borderId="4" xfId="0" applyFont="1" applyBorder="1"/>
    <xf numFmtId="0" fontId="48" fillId="0" borderId="4" xfId="0" applyFont="1" applyBorder="1" applyAlignment="1">
      <alignment wrapText="1"/>
    </xf>
    <xf numFmtId="0" fontId="48" fillId="0" borderId="4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vertical="center" wrapText="1"/>
    </xf>
    <xf numFmtId="0" fontId="48" fillId="0" borderId="66" xfId="3" applyFont="1" applyFill="1" applyBorder="1" applyAlignment="1">
      <alignment horizontal="left" vertical="center" wrapText="1"/>
    </xf>
    <xf numFmtId="49" fontId="48" fillId="0" borderId="10" xfId="3" applyNumberFormat="1" applyFont="1" applyBorder="1" applyAlignment="1">
      <alignment horizontal="center" vertical="center"/>
    </xf>
    <xf numFmtId="49" fontId="48" fillId="0" borderId="44" xfId="3" applyNumberFormat="1" applyFont="1" applyBorder="1" applyAlignment="1">
      <alignment horizontal="center" vertical="center"/>
    </xf>
    <xf numFmtId="49" fontId="5" fillId="9" borderId="90" xfId="3" applyNumberFormat="1" applyFont="1" applyFill="1" applyBorder="1" applyAlignment="1">
      <alignment horizontal="center" vertical="center"/>
    </xf>
    <xf numFmtId="0" fontId="15" fillId="9" borderId="93" xfId="3" applyFont="1" applyFill="1" applyBorder="1" applyAlignment="1"/>
    <xf numFmtId="0" fontId="5" fillId="9" borderId="41" xfId="0" applyFont="1" applyFill="1" applyBorder="1"/>
    <xf numFmtId="0" fontId="5" fillId="9" borderId="54" xfId="0" applyFont="1" applyFill="1" applyBorder="1"/>
    <xf numFmtId="49" fontId="48" fillId="0" borderId="124" xfId="3" applyNumberFormat="1" applyFont="1" applyBorder="1" applyAlignment="1">
      <alignment horizontal="center" vertical="center"/>
    </xf>
    <xf numFmtId="49" fontId="5" fillId="0" borderId="124" xfId="3" applyNumberFormat="1" applyFont="1" applyBorder="1" applyAlignment="1">
      <alignment horizontal="center" vertical="center"/>
    </xf>
    <xf numFmtId="0" fontId="15" fillId="7" borderId="1" xfId="3" applyFont="1" applyFill="1" applyBorder="1" applyAlignment="1">
      <alignment horizontal="right" wrapText="1"/>
    </xf>
    <xf numFmtId="49" fontId="12" fillId="4" borderId="48" xfId="0" applyNumberFormat="1" applyFont="1" applyFill="1" applyBorder="1" applyAlignment="1">
      <alignment horizontal="center" vertical="center" wrapText="1"/>
    </xf>
    <xf numFmtId="0" fontId="12" fillId="4" borderId="51" xfId="0" applyFont="1" applyFill="1" applyBorder="1" applyAlignment="1">
      <alignment vertical="center" wrapText="1"/>
    </xf>
    <xf numFmtId="0" fontId="12" fillId="4" borderId="75" xfId="0" applyFont="1" applyFill="1" applyBorder="1" applyAlignment="1">
      <alignment horizontal="center" vertical="center" wrapText="1"/>
    </xf>
    <xf numFmtId="3" fontId="9" fillId="0" borderId="51" xfId="0" applyNumberFormat="1" applyFont="1" applyBorder="1" applyAlignment="1">
      <alignment vertical="center"/>
    </xf>
    <xf numFmtId="3" fontId="9" fillId="0" borderId="32" xfId="0" applyNumberFormat="1" applyFont="1" applyBorder="1" applyAlignment="1">
      <alignment vertical="center"/>
    </xf>
    <xf numFmtId="3" fontId="1" fillId="0" borderId="39" xfId="0" applyNumberFormat="1" applyFont="1" applyFill="1" applyBorder="1" applyAlignment="1">
      <alignment horizontal="center" vertical="center"/>
    </xf>
    <xf numFmtId="3" fontId="11" fillId="0" borderId="75" xfId="0" applyNumberFormat="1" applyFont="1" applyFill="1" applyBorder="1" applyAlignment="1">
      <alignment horizontal="center" vertical="center"/>
    </xf>
    <xf numFmtId="0" fontId="12" fillId="7" borderId="90" xfId="0" applyFont="1" applyFill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/>
    </xf>
    <xf numFmtId="3" fontId="11" fillId="0" borderId="49" xfId="0" applyNumberFormat="1" applyFont="1" applyFill="1" applyBorder="1" applyAlignment="1">
      <alignment horizontal="center" vertical="center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18" xfId="0" applyNumberFormat="1" applyFont="1" applyBorder="1" applyAlignment="1">
      <alignment horizontal="center" vertical="center"/>
    </xf>
    <xf numFmtId="3" fontId="11" fillId="0" borderId="15" xfId="0" applyNumberFormat="1" applyFont="1" applyFill="1" applyBorder="1" applyAlignment="1">
      <alignment horizontal="center" vertical="center"/>
    </xf>
    <xf numFmtId="3" fontId="11" fillId="0" borderId="48" xfId="0" applyNumberFormat="1" applyFont="1" applyBorder="1" applyAlignment="1">
      <alignment horizontal="center" vertical="center"/>
    </xf>
    <xf numFmtId="3" fontId="11" fillId="0" borderId="51" xfId="0" applyNumberFormat="1" applyFont="1" applyBorder="1" applyAlignment="1">
      <alignment horizontal="center" vertical="center"/>
    </xf>
    <xf numFmtId="3" fontId="11" fillId="0" borderId="32" xfId="0" applyNumberFormat="1" applyFont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4" fontId="9" fillId="0" borderId="20" xfId="0" applyNumberFormat="1" applyFont="1" applyBorder="1"/>
    <xf numFmtId="4" fontId="9" fillId="0" borderId="13" xfId="0" applyNumberFormat="1" applyFont="1" applyBorder="1"/>
    <xf numFmtId="4" fontId="9" fillId="0" borderId="16" xfId="0" applyNumberFormat="1" applyFont="1" applyBorder="1"/>
    <xf numFmtId="4" fontId="9" fillId="0" borderId="12" xfId="0" applyNumberFormat="1" applyFont="1" applyBorder="1"/>
    <xf numFmtId="3" fontId="1" fillId="0" borderId="1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3" fontId="1" fillId="7" borderId="57" xfId="0" applyNumberFormat="1" applyFont="1" applyFill="1" applyBorder="1" applyAlignment="1">
      <alignment horizontal="center" vertical="center"/>
    </xf>
    <xf numFmtId="3" fontId="1" fillId="7" borderId="56" xfId="0" applyNumberFormat="1" applyFont="1" applyFill="1" applyBorder="1" applyAlignment="1">
      <alignment horizontal="center" vertical="center"/>
    </xf>
    <xf numFmtId="3" fontId="9" fillId="0" borderId="4" xfId="0" applyNumberFormat="1" applyFont="1" applyBorder="1"/>
    <xf numFmtId="0" fontId="11" fillId="7" borderId="63" xfId="0" applyFont="1" applyFill="1" applyBorder="1" applyAlignment="1">
      <alignment horizontal="center" vertical="center" wrapText="1"/>
    </xf>
    <xf numFmtId="3" fontId="9" fillId="0" borderId="7" xfId="0" applyNumberFormat="1" applyFont="1" applyBorder="1"/>
    <xf numFmtId="0" fontId="11" fillId="7" borderId="64" xfId="0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/>
    </xf>
    <xf numFmtId="3" fontId="1" fillId="0" borderId="43" xfId="0" applyNumberFormat="1" applyFont="1" applyBorder="1" applyAlignment="1">
      <alignment horizontal="center" vertical="center"/>
    </xf>
    <xf numFmtId="3" fontId="9" fillId="0" borderId="6" xfId="0" applyNumberFormat="1" applyFont="1" applyBorder="1"/>
    <xf numFmtId="3" fontId="1" fillId="7" borderId="64" xfId="0" applyNumberFormat="1" applyFont="1" applyFill="1" applyBorder="1" applyAlignment="1">
      <alignment horizontal="center" vertical="center"/>
    </xf>
    <xf numFmtId="3" fontId="1" fillId="0" borderId="19" xfId="0" applyNumberFormat="1" applyFont="1" applyFill="1" applyBorder="1"/>
    <xf numFmtId="0" fontId="11" fillId="4" borderId="17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3" fontId="1" fillId="0" borderId="38" xfId="0" applyNumberFormat="1" applyFont="1" applyBorder="1" applyAlignment="1">
      <alignment horizontal="center" vertical="center"/>
    </xf>
    <xf numFmtId="3" fontId="1" fillId="7" borderId="55" xfId="0" applyNumberFormat="1" applyFont="1" applyFill="1" applyBorder="1" applyAlignment="1">
      <alignment horizontal="center" vertical="center"/>
    </xf>
    <xf numFmtId="3" fontId="1" fillId="7" borderId="59" xfId="0" applyNumberFormat="1" applyFont="1" applyFill="1" applyBorder="1" applyAlignment="1">
      <alignment horizontal="center" vertical="center"/>
    </xf>
    <xf numFmtId="0" fontId="20" fillId="7" borderId="62" xfId="0" applyFont="1" applyFill="1" applyBorder="1" applyAlignment="1">
      <alignment horizontal="center" vertical="center"/>
    </xf>
    <xf numFmtId="0" fontId="20" fillId="7" borderId="60" xfId="0" applyFont="1" applyFill="1" applyBorder="1" applyAlignment="1">
      <alignment horizontal="center" vertical="center"/>
    </xf>
    <xf numFmtId="4" fontId="5" fillId="0" borderId="0" xfId="0" applyNumberFormat="1" applyFont="1" applyFill="1" applyBorder="1"/>
    <xf numFmtId="3" fontId="9" fillId="0" borderId="20" xfId="0" applyNumberFormat="1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1" fillId="4" borderId="4" xfId="0" applyNumberFormat="1" applyFont="1" applyFill="1" applyBorder="1" applyAlignment="1">
      <alignment horizontal="center" vertical="center" wrapText="1"/>
    </xf>
    <xf numFmtId="49" fontId="11" fillId="4" borderId="10" xfId="0" applyNumberFormat="1" applyFont="1" applyFill="1" applyBorder="1" applyAlignment="1">
      <alignment horizontal="center" vertical="center" wrapText="1"/>
    </xf>
    <xf numFmtId="4" fontId="9" fillId="0" borderId="34" xfId="0" applyNumberFormat="1" applyFont="1" applyBorder="1" applyAlignment="1">
      <alignment horizontal="right"/>
    </xf>
    <xf numFmtId="4" fontId="1" fillId="0" borderId="34" xfId="0" applyNumberFormat="1" applyFont="1" applyBorder="1" applyAlignment="1">
      <alignment horizontal="right"/>
    </xf>
    <xf numFmtId="4" fontId="9" fillId="0" borderId="27" xfId="0" applyNumberFormat="1" applyFont="1" applyBorder="1" applyAlignment="1">
      <alignment horizontal="right"/>
    </xf>
    <xf numFmtId="4" fontId="9" fillId="0" borderId="23" xfId="0" applyNumberFormat="1" applyFont="1" applyBorder="1" applyAlignment="1">
      <alignment horizontal="right"/>
    </xf>
    <xf numFmtId="4" fontId="9" fillId="0" borderId="29" xfId="0" applyNumberFormat="1" applyFont="1" applyBorder="1" applyAlignment="1">
      <alignment horizontal="right"/>
    </xf>
    <xf numFmtId="4" fontId="9" fillId="0" borderId="30" xfId="0" applyNumberFormat="1" applyFont="1" applyBorder="1" applyAlignment="1">
      <alignment horizontal="right"/>
    </xf>
    <xf numFmtId="3" fontId="5" fillId="0" borderId="23" xfId="0" applyNumberFormat="1" applyFont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0" fontId="12" fillId="4" borderId="51" xfId="0" applyFont="1" applyFill="1" applyBorder="1" applyAlignment="1">
      <alignment horizontal="center" vertical="center" wrapText="1"/>
    </xf>
    <xf numFmtId="3" fontId="0" fillId="0" borderId="51" xfId="0" applyNumberFormat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49" fontId="11" fillId="4" borderId="10" xfId="0" applyNumberFormat="1" applyFont="1" applyFill="1" applyBorder="1" applyAlignment="1">
      <alignment horizontal="center" vertical="center" wrapText="1"/>
    </xf>
    <xf numFmtId="49" fontId="11" fillId="4" borderId="4" xfId="0" applyNumberFormat="1" applyFont="1" applyFill="1" applyBorder="1" applyAlignment="1">
      <alignment horizontal="center" vertical="center" wrapText="1"/>
    </xf>
    <xf numFmtId="49" fontId="11" fillId="4" borderId="17" xfId="0" applyNumberFormat="1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8" fillId="0" borderId="0" xfId="0" applyFont="1" applyBorder="1" applyAlignment="1"/>
    <xf numFmtId="0" fontId="12" fillId="4" borderId="48" xfId="0" applyFont="1" applyFill="1" applyBorder="1" applyAlignment="1">
      <alignment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vertical="center" wrapText="1"/>
    </xf>
    <xf numFmtId="0" fontId="11" fillId="4" borderId="32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vertical="center" wrapText="1"/>
    </xf>
    <xf numFmtId="0" fontId="12" fillId="7" borderId="124" xfId="0" applyFont="1" applyFill="1" applyBorder="1" applyAlignment="1">
      <alignment vertical="center" wrapText="1"/>
    </xf>
    <xf numFmtId="0" fontId="11" fillId="7" borderId="60" xfId="0" applyFont="1" applyFill="1" applyBorder="1" applyAlignment="1">
      <alignment vertical="center" wrapText="1"/>
    </xf>
    <xf numFmtId="3" fontId="11" fillId="7" borderId="4" xfId="0" applyNumberFormat="1" applyFont="1" applyFill="1" applyBorder="1" applyAlignment="1">
      <alignment vertical="center" wrapText="1"/>
    </xf>
    <xf numFmtId="3" fontId="11" fillId="7" borderId="14" xfId="0" applyNumberFormat="1" applyFont="1" applyFill="1" applyBorder="1" applyAlignment="1">
      <alignment vertical="center" wrapText="1"/>
    </xf>
    <xf numFmtId="3" fontId="11" fillId="4" borderId="4" xfId="0" applyNumberFormat="1" applyFont="1" applyFill="1" applyBorder="1" applyAlignment="1">
      <alignment vertical="center" wrapText="1"/>
    </xf>
    <xf numFmtId="3" fontId="11" fillId="4" borderId="14" xfId="0" applyNumberFormat="1" applyFont="1" applyFill="1" applyBorder="1" applyAlignment="1">
      <alignment vertical="center" wrapText="1"/>
    </xf>
    <xf numFmtId="0" fontId="36" fillId="0" borderId="102" xfId="0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9" fontId="36" fillId="0" borderId="10" xfId="0" applyNumberFormat="1" applyFont="1" applyFill="1" applyBorder="1" applyAlignment="1">
      <alignment horizontal="center" vertical="center"/>
    </xf>
    <xf numFmtId="3" fontId="36" fillId="0" borderId="10" xfId="0" applyNumberFormat="1" applyFont="1" applyFill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15" xfId="3" applyNumberFormat="1" applyFont="1" applyFill="1" applyBorder="1" applyAlignment="1">
      <alignment horizontal="center" vertical="center"/>
    </xf>
    <xf numFmtId="3" fontId="5" fillId="0" borderId="4" xfId="3" applyNumberFormat="1" applyFont="1" applyFill="1" applyBorder="1" applyAlignment="1">
      <alignment horizontal="center" vertical="center"/>
    </xf>
    <xf numFmtId="3" fontId="5" fillId="0" borderId="14" xfId="3" applyNumberFormat="1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horizontal="center" vertical="center"/>
    </xf>
    <xf numFmtId="3" fontId="40" fillId="7" borderId="4" xfId="0" applyNumberFormat="1" applyFont="1" applyFill="1" applyBorder="1" applyAlignment="1">
      <alignment horizontal="center" vertical="center"/>
    </xf>
    <xf numFmtId="3" fontId="40" fillId="7" borderId="14" xfId="0" applyNumberFormat="1" applyFont="1" applyFill="1" applyBorder="1" applyAlignment="1">
      <alignment horizontal="center" vertical="center"/>
    </xf>
    <xf numFmtId="3" fontId="5" fillId="7" borderId="4" xfId="0" applyNumberFormat="1" applyFont="1" applyFill="1" applyBorder="1" applyAlignment="1">
      <alignment horizontal="center" vertical="center"/>
    </xf>
    <xf numFmtId="3" fontId="5" fillId="7" borderId="14" xfId="0" applyNumberFormat="1" applyFont="1" applyFill="1" applyBorder="1" applyAlignment="1">
      <alignment horizontal="center" vertical="center"/>
    </xf>
    <xf numFmtId="3" fontId="5" fillId="7" borderId="6" xfId="0" applyNumberFormat="1" applyFont="1" applyFill="1" applyBorder="1" applyAlignment="1">
      <alignment horizontal="center" vertical="center"/>
    </xf>
    <xf numFmtId="3" fontId="5" fillId="7" borderId="43" xfId="0" applyNumberFormat="1" applyFont="1" applyFill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/>
    </xf>
    <xf numFmtId="3" fontId="5" fillId="0" borderId="14" xfId="0" applyNumberFormat="1" applyFont="1" applyBorder="1" applyAlignment="1">
      <alignment horizontal="center"/>
    </xf>
    <xf numFmtId="3" fontId="5" fillId="7" borderId="4" xfId="0" applyNumberFormat="1" applyFont="1" applyFill="1" applyBorder="1" applyAlignment="1">
      <alignment horizontal="center"/>
    </xf>
    <xf numFmtId="3" fontId="5" fillId="7" borderId="14" xfId="0" applyNumberFormat="1" applyFont="1" applyFill="1" applyBorder="1" applyAlignment="1">
      <alignment horizontal="center"/>
    </xf>
    <xf numFmtId="3" fontId="5" fillId="0" borderId="4" xfId="0" applyNumberFormat="1" applyFont="1" applyBorder="1"/>
    <xf numFmtId="3" fontId="5" fillId="0" borderId="14" xfId="0" applyNumberFormat="1" applyFont="1" applyBorder="1"/>
    <xf numFmtId="3" fontId="49" fillId="0" borderId="34" xfId="3" applyNumberFormat="1" applyFont="1" applyBorder="1" applyAlignment="1">
      <alignment horizontal="center" vertical="center"/>
    </xf>
    <xf numFmtId="3" fontId="49" fillId="0" borderId="49" xfId="3" applyNumberFormat="1" applyFont="1" applyFill="1" applyBorder="1" applyAlignment="1">
      <alignment horizontal="center" vertical="center"/>
    </xf>
    <xf numFmtId="3" fontId="49" fillId="0" borderId="51" xfId="3" applyNumberFormat="1" applyFont="1" applyFill="1" applyBorder="1" applyAlignment="1">
      <alignment horizontal="center" vertical="center"/>
    </xf>
    <xf numFmtId="3" fontId="49" fillId="0" borderId="32" xfId="3" applyNumberFormat="1" applyFont="1" applyFill="1" applyBorder="1" applyAlignment="1">
      <alignment horizontal="center" vertical="center"/>
    </xf>
    <xf numFmtId="3" fontId="49" fillId="0" borderId="27" xfId="3" applyNumberFormat="1" applyFont="1" applyBorder="1" applyAlignment="1">
      <alignment horizontal="center" vertical="center"/>
    </xf>
    <xf numFmtId="3" fontId="49" fillId="0" borderId="15" xfId="3" applyNumberFormat="1" applyFont="1" applyFill="1" applyBorder="1" applyAlignment="1">
      <alignment horizontal="center" vertical="center"/>
    </xf>
    <xf numFmtId="3" fontId="49" fillId="0" borderId="4" xfId="3" applyNumberFormat="1" applyFont="1" applyFill="1" applyBorder="1" applyAlignment="1">
      <alignment horizontal="center" vertical="center"/>
    </xf>
    <xf numFmtId="3" fontId="49" fillId="0" borderId="14" xfId="3" applyNumberFormat="1" applyFont="1" applyFill="1" applyBorder="1" applyAlignment="1">
      <alignment horizontal="center" vertical="center"/>
    </xf>
    <xf numFmtId="3" fontId="49" fillId="0" borderId="4" xfId="3" applyNumberFormat="1" applyFont="1" applyBorder="1" applyAlignment="1">
      <alignment horizontal="center" vertical="center"/>
    </xf>
    <xf numFmtId="3" fontId="49" fillId="0" borderId="23" xfId="3" applyNumberFormat="1" applyFont="1" applyBorder="1" applyAlignment="1">
      <alignment horizontal="center" vertical="center"/>
    </xf>
    <xf numFmtId="4" fontId="49" fillId="0" borderId="0" xfId="0" applyNumberFormat="1" applyFont="1" applyFill="1" applyBorder="1" applyAlignment="1">
      <alignment vertical="center"/>
    </xf>
    <xf numFmtId="4" fontId="49" fillId="0" borderId="4" xfId="3" applyNumberFormat="1" applyFont="1" applyFill="1" applyBorder="1" applyAlignment="1">
      <alignment horizontal="center" vertical="center"/>
    </xf>
    <xf numFmtId="4" fontId="49" fillId="0" borderId="23" xfId="3" applyNumberFormat="1" applyFont="1" applyFill="1" applyBorder="1" applyAlignment="1">
      <alignment horizontal="center" vertical="center"/>
    </xf>
    <xf numFmtId="3" fontId="49" fillId="0" borderId="85" xfId="3" applyNumberFormat="1" applyFont="1" applyBorder="1" applyAlignment="1">
      <alignment horizontal="center" vertical="center"/>
    </xf>
    <xf numFmtId="3" fontId="49" fillId="0" borderId="76" xfId="3" applyNumberFormat="1" applyFont="1" applyFill="1" applyBorder="1" applyAlignment="1">
      <alignment horizontal="center" vertical="center"/>
    </xf>
    <xf numFmtId="3" fontId="49" fillId="0" borderId="43" xfId="3" applyNumberFormat="1" applyFont="1" applyFill="1" applyBorder="1" applyAlignment="1">
      <alignment horizontal="center" vertical="center"/>
    </xf>
    <xf numFmtId="3" fontId="49" fillId="9" borderId="29" xfId="3" applyNumberFormat="1" applyFont="1" applyFill="1" applyBorder="1" applyAlignment="1">
      <alignment horizontal="center" vertical="center"/>
    </xf>
    <xf numFmtId="3" fontId="49" fillId="9" borderId="39" xfId="3" applyNumberFormat="1" applyFont="1" applyFill="1" applyBorder="1" applyAlignment="1">
      <alignment horizontal="center" vertical="center"/>
    </xf>
    <xf numFmtId="3" fontId="49" fillId="9" borderId="5" xfId="3" applyNumberFormat="1" applyFont="1" applyFill="1" applyBorder="1" applyAlignment="1">
      <alignment horizontal="center" vertical="center"/>
    </xf>
    <xf numFmtId="3" fontId="49" fillId="9" borderId="12" xfId="3" applyNumberFormat="1" applyFont="1" applyFill="1" applyBorder="1" applyAlignment="1">
      <alignment horizontal="center" vertical="center"/>
    </xf>
    <xf numFmtId="3" fontId="5" fillId="0" borderId="0" xfId="0" applyNumberFormat="1" applyFont="1"/>
    <xf numFmtId="3" fontId="15" fillId="0" borderId="4" xfId="0" applyNumberFormat="1" applyFont="1" applyBorder="1"/>
    <xf numFmtId="3" fontId="15" fillId="0" borderId="14" xfId="0" applyNumberFormat="1" applyFont="1" applyBorder="1"/>
    <xf numFmtId="3" fontId="15" fillId="0" borderId="14" xfId="0" applyNumberFormat="1" applyFont="1" applyFill="1" applyBorder="1"/>
    <xf numFmtId="3" fontId="50" fillId="7" borderId="62" xfId="1" applyNumberFormat="1" applyFont="1" applyFill="1" applyBorder="1" applyAlignment="1">
      <alignment horizontal="right" vertical="center"/>
    </xf>
    <xf numFmtId="3" fontId="50" fillId="7" borderId="58" xfId="1" applyNumberFormat="1" applyFont="1" applyFill="1" applyBorder="1" applyAlignment="1">
      <alignment horizontal="right" vertical="center"/>
    </xf>
    <xf numFmtId="3" fontId="50" fillId="0" borderId="4" xfId="1" applyNumberFormat="1" applyFont="1" applyFill="1" applyBorder="1" applyAlignment="1">
      <alignment vertical="center"/>
    </xf>
    <xf numFmtId="3" fontId="50" fillId="0" borderId="4" xfId="0" applyNumberFormat="1" applyFont="1" applyFill="1" applyBorder="1" applyAlignment="1">
      <alignment vertical="center"/>
    </xf>
    <xf numFmtId="3" fontId="50" fillId="0" borderId="14" xfId="0" applyNumberFormat="1" applyFont="1" applyBorder="1" applyAlignment="1">
      <alignment vertical="center"/>
    </xf>
    <xf numFmtId="3" fontId="50" fillId="0" borderId="6" xfId="0" applyNumberFormat="1" applyFont="1" applyFill="1" applyBorder="1" applyAlignment="1">
      <alignment vertical="center"/>
    </xf>
    <xf numFmtId="3" fontId="50" fillId="0" borderId="43" xfId="0" applyNumberFormat="1" applyFont="1" applyBorder="1" applyAlignment="1">
      <alignment vertical="center"/>
    </xf>
    <xf numFmtId="3" fontId="50" fillId="0" borderId="6" xfId="0" applyNumberFormat="1" applyFont="1" applyBorder="1" applyAlignment="1">
      <alignment vertical="center"/>
    </xf>
    <xf numFmtId="3" fontId="50" fillId="0" borderId="6" xfId="1" applyNumberFormat="1" applyFont="1" applyFill="1" applyBorder="1" applyAlignment="1">
      <alignment vertical="center"/>
    </xf>
    <xf numFmtId="3" fontId="50" fillId="7" borderId="58" xfId="1" applyNumberFormat="1" applyFont="1" applyFill="1" applyBorder="1" applyAlignment="1">
      <alignment vertical="center"/>
    </xf>
    <xf numFmtId="3" fontId="50" fillId="0" borderId="4" xfId="0" applyNumberFormat="1" applyFont="1" applyBorder="1" applyAlignment="1">
      <alignment vertical="center"/>
    </xf>
    <xf numFmtId="3" fontId="50" fillId="0" borderId="4" xfId="1" applyNumberFormat="1" applyFont="1" applyFill="1" applyBorder="1" applyAlignment="1">
      <alignment horizontal="center" vertical="center"/>
    </xf>
    <xf numFmtId="3" fontId="50" fillId="0" borderId="4" xfId="0" applyNumberFormat="1" applyFont="1" applyBorder="1" applyAlignment="1">
      <alignment horizontal="center" vertical="center"/>
    </xf>
    <xf numFmtId="3" fontId="50" fillId="0" borderId="14" xfId="0" applyNumberFormat="1" applyFont="1" applyBorder="1" applyAlignment="1">
      <alignment horizontal="center" vertical="center"/>
    </xf>
    <xf numFmtId="3" fontId="50" fillId="7" borderId="60" xfId="1" applyNumberFormat="1" applyFont="1" applyFill="1" applyBorder="1" applyAlignment="1">
      <alignment horizontal="right" vertical="center"/>
    </xf>
    <xf numFmtId="3" fontId="50" fillId="7" borderId="5" xfId="0" applyNumberFormat="1" applyFont="1" applyFill="1" applyBorder="1" applyAlignment="1">
      <alignment horizontal="right" vertical="center"/>
    </xf>
    <xf numFmtId="3" fontId="50" fillId="7" borderId="21" xfId="0" applyNumberFormat="1" applyFont="1" applyFill="1" applyBorder="1" applyAlignment="1">
      <alignment horizontal="right" vertical="center"/>
    </xf>
    <xf numFmtId="0" fontId="29" fillId="7" borderId="65" xfId="0" applyFont="1" applyFill="1" applyBorder="1" applyAlignment="1" applyProtection="1">
      <alignment horizontal="right" vertical="center"/>
    </xf>
    <xf numFmtId="3" fontId="29" fillId="7" borderId="65" xfId="0" applyNumberFormat="1" applyFont="1" applyFill="1" applyBorder="1" applyAlignment="1" applyProtection="1">
      <alignment horizontal="center" vertical="center"/>
      <protection locked="0"/>
    </xf>
    <xf numFmtId="3" fontId="29" fillId="7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64" xfId="0" applyFont="1" applyBorder="1" applyProtection="1"/>
    <xf numFmtId="0" fontId="7" fillId="0" borderId="57" xfId="0" applyFont="1" applyBorder="1" applyProtection="1"/>
    <xf numFmtId="0" fontId="7" fillId="0" borderId="56" xfId="0" applyFont="1" applyBorder="1" applyProtection="1"/>
    <xf numFmtId="3" fontId="7" fillId="0" borderId="57" xfId="0" applyNumberFormat="1" applyFont="1" applyBorder="1" applyProtection="1"/>
    <xf numFmtId="0" fontId="51" fillId="0" borderId="57" xfId="0" applyFont="1" applyBorder="1" applyProtection="1"/>
    <xf numFmtId="3" fontId="7" fillId="0" borderId="0" xfId="0" applyNumberFormat="1" applyFont="1" applyProtection="1"/>
    <xf numFmtId="3" fontId="49" fillId="0" borderId="15" xfId="0" applyNumberFormat="1" applyFont="1" applyBorder="1" applyAlignment="1">
      <alignment horizontal="center" vertical="center"/>
    </xf>
    <xf numFmtId="3" fontId="49" fillId="0" borderId="46" xfId="0" applyNumberFormat="1" applyFont="1" applyBorder="1" applyAlignment="1">
      <alignment horizontal="center" vertical="center"/>
    </xf>
    <xf numFmtId="3" fontId="49" fillId="0" borderId="4" xfId="0" applyNumberFormat="1" applyFont="1" applyBorder="1" applyAlignment="1">
      <alignment horizontal="center" vertical="center"/>
    </xf>
    <xf numFmtId="3" fontId="49" fillId="0" borderId="14" xfId="0" applyNumberFormat="1" applyFont="1" applyBorder="1" applyAlignment="1">
      <alignment horizontal="center" vertical="center"/>
    </xf>
    <xf numFmtId="49" fontId="11" fillId="4" borderId="10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/>
    </xf>
    <xf numFmtId="3" fontId="5" fillId="0" borderId="77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49" fontId="11" fillId="4" borderId="4" xfId="0" applyNumberFormat="1" applyFont="1" applyFill="1" applyBorder="1" applyAlignment="1">
      <alignment horizontal="center" vertical="center" wrapText="1"/>
    </xf>
    <xf numFmtId="3" fontId="5" fillId="0" borderId="77" xfId="0" applyNumberFormat="1" applyFont="1" applyFill="1" applyBorder="1" applyAlignment="1">
      <alignment horizontal="center" vertical="center"/>
    </xf>
    <xf numFmtId="3" fontId="5" fillId="0" borderId="25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3" fontId="46" fillId="0" borderId="43" xfId="0" applyNumberFormat="1" applyFont="1" applyFill="1" applyBorder="1" applyAlignment="1">
      <alignment horizontal="center" vertical="center"/>
    </xf>
    <xf numFmtId="3" fontId="46" fillId="0" borderId="13" xfId="0" applyNumberFormat="1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3" fontId="46" fillId="0" borderId="43" xfId="0" applyNumberFormat="1" applyFont="1" applyBorder="1" applyAlignment="1">
      <alignment horizontal="center" vertical="center"/>
    </xf>
    <xf numFmtId="3" fontId="46" fillId="0" borderId="1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65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3" fontId="46" fillId="9" borderId="88" xfId="0" applyNumberFormat="1" applyFont="1" applyFill="1" applyBorder="1" applyAlignment="1">
      <alignment horizontal="center" vertical="center" wrapText="1"/>
    </xf>
    <xf numFmtId="3" fontId="46" fillId="9" borderId="1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1" fillId="7" borderId="6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3" fontId="11" fillId="7" borderId="4" xfId="0" applyNumberFormat="1" applyFont="1" applyFill="1" applyBorder="1" applyAlignment="1">
      <alignment horizontal="right" vertical="center" wrapText="1"/>
    </xf>
    <xf numFmtId="3" fontId="11" fillId="7" borderId="3" xfId="0" applyNumberFormat="1" applyFont="1" applyFill="1" applyBorder="1" applyAlignment="1">
      <alignment horizontal="right" vertical="center" wrapText="1"/>
    </xf>
    <xf numFmtId="3" fontId="11" fillId="7" borderId="14" xfId="0" applyNumberFormat="1" applyFont="1" applyFill="1" applyBorder="1" applyAlignment="1">
      <alignment horizontal="right" vertical="center" wrapText="1"/>
    </xf>
    <xf numFmtId="3" fontId="11" fillId="7" borderId="12" xfId="0" applyNumberFormat="1" applyFont="1" applyFill="1" applyBorder="1" applyAlignment="1">
      <alignment horizontal="right" vertical="center" wrapText="1"/>
    </xf>
    <xf numFmtId="0" fontId="41" fillId="9" borderId="0" xfId="0" applyNumberFormat="1" applyFont="1" applyFill="1" applyBorder="1" applyAlignment="1" applyProtection="1">
      <alignment horizontal="center" vertical="center" wrapText="1"/>
    </xf>
    <xf numFmtId="0" fontId="35" fillId="6" borderId="111" xfId="0" applyNumberFormat="1" applyFont="1" applyFill="1" applyBorder="1" applyAlignment="1" applyProtection="1">
      <alignment horizontal="center" vertical="center" wrapText="1"/>
    </xf>
    <xf numFmtId="0" fontId="35" fillId="6" borderId="112" xfId="0" applyNumberFormat="1" applyFont="1" applyFill="1" applyBorder="1" applyAlignment="1" applyProtection="1">
      <alignment horizontal="center" vertical="center" wrapText="1"/>
    </xf>
    <xf numFmtId="0" fontId="35" fillId="6" borderId="113" xfId="0" applyNumberFormat="1" applyFont="1" applyFill="1" applyBorder="1" applyAlignment="1" applyProtection="1">
      <alignment horizontal="center" vertical="center" wrapText="1"/>
    </xf>
    <xf numFmtId="0" fontId="35" fillId="6" borderId="114" xfId="0" applyNumberFormat="1" applyFont="1" applyFill="1" applyBorder="1" applyAlignment="1" applyProtection="1">
      <alignment horizontal="center" vertical="center" wrapText="1"/>
    </xf>
    <xf numFmtId="0" fontId="35" fillId="6" borderId="115" xfId="0" applyNumberFormat="1" applyFont="1" applyFill="1" applyBorder="1" applyAlignment="1" applyProtection="1">
      <alignment horizontal="center" vertical="center" wrapText="1"/>
    </xf>
    <xf numFmtId="0" fontId="35" fillId="6" borderId="110" xfId="0" applyNumberFormat="1" applyFont="1" applyFill="1" applyBorder="1" applyAlignment="1" applyProtection="1">
      <alignment horizontal="center" vertical="center" wrapText="1"/>
    </xf>
    <xf numFmtId="0" fontId="35" fillId="6" borderId="116" xfId="0" applyNumberFormat="1" applyFont="1" applyFill="1" applyBorder="1" applyAlignment="1" applyProtection="1">
      <alignment horizontal="center" vertical="center" wrapText="1"/>
    </xf>
    <xf numFmtId="0" fontId="35" fillId="6" borderId="117" xfId="0" applyNumberFormat="1" applyFont="1" applyFill="1" applyBorder="1" applyAlignment="1" applyProtection="1">
      <alignment horizontal="center" vertical="center" wrapText="1"/>
    </xf>
    <xf numFmtId="0" fontId="35" fillId="6" borderId="118" xfId="0" applyNumberFormat="1" applyFont="1" applyFill="1" applyBorder="1" applyAlignment="1" applyProtection="1">
      <alignment horizontal="center" vertical="center" wrapText="1"/>
    </xf>
    <xf numFmtId="0" fontId="37" fillId="0" borderId="0" xfId="0" applyNumberFormat="1" applyFont="1" applyFill="1" applyAlignment="1" applyProtection="1">
      <alignment horizontal="right"/>
      <protection hidden="1"/>
    </xf>
    <xf numFmtId="0" fontId="45" fillId="9" borderId="0" xfId="0" applyNumberFormat="1" applyFont="1" applyFill="1" applyBorder="1" applyAlignment="1" applyProtection="1">
      <alignment horizontal="center" vertical="center"/>
      <protection locked="0"/>
    </xf>
    <xf numFmtId="0" fontId="35" fillId="7" borderId="115" xfId="0" applyNumberFormat="1" applyFont="1" applyFill="1" applyBorder="1" applyAlignment="1" applyProtection="1">
      <alignment horizontal="center" vertical="center" wrapText="1"/>
      <protection locked="0"/>
    </xf>
    <xf numFmtId="0" fontId="35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35" fillId="7" borderId="119" xfId="0" applyNumberFormat="1" applyFont="1" applyFill="1" applyBorder="1" applyAlignment="1" applyProtection="1">
      <alignment horizontal="center" vertical="center" wrapText="1"/>
      <protection locked="0"/>
    </xf>
    <xf numFmtId="0" fontId="35" fillId="7" borderId="120" xfId="0" applyNumberFormat="1" applyFont="1" applyFill="1" applyBorder="1" applyAlignment="1" applyProtection="1">
      <alignment horizontal="center" vertical="center" wrapText="1"/>
      <protection locked="0"/>
    </xf>
    <xf numFmtId="0" fontId="35" fillId="7" borderId="121" xfId="0" applyNumberFormat="1" applyFont="1" applyFill="1" applyBorder="1" applyAlignment="1" applyProtection="1">
      <alignment horizontal="center" vertical="center" wrapText="1"/>
      <protection locked="0"/>
    </xf>
    <xf numFmtId="0" fontId="35" fillId="7" borderId="122" xfId="0" applyNumberFormat="1" applyFont="1" applyFill="1" applyBorder="1" applyAlignment="1" applyProtection="1">
      <alignment horizontal="center" vertical="center" wrapText="1"/>
      <protection locked="0"/>
    </xf>
    <xf numFmtId="0" fontId="35" fillId="7" borderId="123" xfId="0" applyNumberFormat="1" applyFont="1" applyFill="1" applyBorder="1" applyAlignment="1" applyProtection="1">
      <alignment horizontal="center" vertical="center" wrapText="1"/>
      <protection locked="0"/>
    </xf>
    <xf numFmtId="0" fontId="13" fillId="7" borderId="111" xfId="0" applyNumberFormat="1" applyFont="1" applyFill="1" applyBorder="1" applyAlignment="1" applyProtection="1">
      <alignment horizontal="center" vertical="center" wrapText="1"/>
      <protection locked="0"/>
    </xf>
    <xf numFmtId="0" fontId="13" fillId="7" borderId="106" xfId="0" applyNumberFormat="1" applyFont="1" applyFill="1" applyBorder="1" applyAlignment="1" applyProtection="1">
      <alignment horizontal="center" vertical="center" wrapText="1"/>
      <protection locked="0"/>
    </xf>
    <xf numFmtId="0" fontId="35" fillId="7" borderId="111" xfId="0" applyNumberFormat="1" applyFont="1" applyFill="1" applyBorder="1" applyAlignment="1" applyProtection="1">
      <alignment horizontal="center" vertical="center" wrapText="1"/>
      <protection locked="0"/>
    </xf>
    <xf numFmtId="0" fontId="35" fillId="7" borderId="10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right"/>
    </xf>
    <xf numFmtId="0" fontId="9" fillId="8" borderId="89" xfId="0" applyFont="1" applyFill="1" applyBorder="1" applyAlignment="1">
      <alignment horizontal="right"/>
    </xf>
    <xf numFmtId="0" fontId="9" fillId="8" borderId="78" xfId="0" applyFont="1" applyFill="1" applyBorder="1" applyAlignment="1">
      <alignment horizontal="right"/>
    </xf>
    <xf numFmtId="0" fontId="1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8" borderId="87" xfId="0" applyFont="1" applyFill="1" applyBorder="1" applyAlignment="1">
      <alignment horizontal="center"/>
    </xf>
    <xf numFmtId="0" fontId="9" fillId="8" borderId="30" xfId="0" applyFont="1" applyFill="1" applyBorder="1" applyAlignment="1">
      <alignment horizontal="center"/>
    </xf>
    <xf numFmtId="0" fontId="9" fillId="0" borderId="92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9" borderId="0" xfId="0" applyFont="1" applyFill="1" applyBorder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90" xfId="0" applyFont="1" applyBorder="1" applyAlignment="1">
      <alignment horizontal="left"/>
    </xf>
    <xf numFmtId="0" fontId="9" fillId="0" borderId="33" xfId="0" applyFont="1" applyBorder="1" applyAlignment="1">
      <alignment horizontal="left"/>
    </xf>
    <xf numFmtId="0" fontId="9" fillId="0" borderId="86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87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9" fillId="8" borderId="47" xfId="0" applyFont="1" applyFill="1" applyBorder="1" applyAlignment="1">
      <alignment horizontal="left" vertical="center"/>
    </xf>
    <xf numFmtId="0" fontId="9" fillId="8" borderId="42" xfId="0" applyFont="1" applyFill="1" applyBorder="1" applyAlignment="1">
      <alignment horizontal="left" vertical="center"/>
    </xf>
    <xf numFmtId="0" fontId="9" fillId="0" borderId="91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9" fillId="0" borderId="67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3" fontId="5" fillId="0" borderId="43" xfId="0" applyNumberFormat="1" applyFon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43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0" fontId="13" fillId="7" borderId="75" xfId="0" applyFont="1" applyFill="1" applyBorder="1" applyAlignment="1">
      <alignment horizontal="center" vertical="center" wrapText="1"/>
    </xf>
    <xf numFmtId="0" fontId="13" fillId="7" borderId="93" xfId="0" applyFont="1" applyFill="1" applyBorder="1" applyAlignment="1">
      <alignment horizontal="center" vertical="center" wrapText="1"/>
    </xf>
    <xf numFmtId="0" fontId="13" fillId="7" borderId="33" xfId="0" applyFont="1" applyFill="1" applyBorder="1" applyAlignment="1">
      <alignment horizontal="center" vertical="center" wrapText="1"/>
    </xf>
    <xf numFmtId="3" fontId="13" fillId="7" borderId="50" xfId="0" applyNumberFormat="1" applyFont="1" applyFill="1" applyBorder="1" applyAlignment="1">
      <alignment horizontal="center" vertical="center" wrapText="1"/>
    </xf>
    <xf numFmtId="3" fontId="13" fillId="7" borderId="26" xfId="0" applyNumberFormat="1" applyFont="1" applyFill="1" applyBorder="1" applyAlignment="1">
      <alignment horizontal="center" vertical="center" wrapText="1"/>
    </xf>
    <xf numFmtId="0" fontId="13" fillId="7" borderId="65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3" fontId="13" fillId="7" borderId="65" xfId="0" applyNumberFormat="1" applyFont="1" applyFill="1" applyBorder="1" applyAlignment="1">
      <alignment horizontal="center" vertical="center" wrapText="1"/>
    </xf>
    <xf numFmtId="3" fontId="13" fillId="7" borderId="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49" fontId="11" fillId="4" borderId="17" xfId="0" applyNumberFormat="1" applyFont="1" applyFill="1" applyBorder="1" applyAlignment="1">
      <alignment horizontal="center" vertical="center" wrapText="1"/>
    </xf>
    <xf numFmtId="0" fontId="11" fillId="4" borderId="48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75" xfId="0" applyFont="1" applyFill="1" applyBorder="1" applyAlignment="1">
      <alignment horizontal="center" vertical="center" wrapText="1"/>
    </xf>
    <xf numFmtId="0" fontId="12" fillId="7" borderId="61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7" borderId="50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65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3" fontId="5" fillId="9" borderId="65" xfId="0" applyNumberFormat="1" applyFont="1" applyFill="1" applyBorder="1" applyAlignment="1">
      <alignment horizontal="center" vertical="center" wrapText="1"/>
    </xf>
    <xf numFmtId="3" fontId="5" fillId="9" borderId="7" xfId="0" applyNumberFormat="1" applyFont="1" applyFill="1" applyBorder="1" applyAlignment="1">
      <alignment horizontal="center" vertical="center" wrapText="1"/>
    </xf>
    <xf numFmtId="3" fontId="5" fillId="9" borderId="88" xfId="0" applyNumberFormat="1" applyFont="1" applyFill="1" applyBorder="1" applyAlignment="1">
      <alignment horizontal="center" vertical="center" wrapText="1"/>
    </xf>
    <xf numFmtId="3" fontId="5" fillId="9" borderId="13" xfId="0" applyNumberFormat="1" applyFont="1" applyFill="1" applyBorder="1" applyAlignment="1">
      <alignment horizontal="center" vertical="center" wrapText="1"/>
    </xf>
    <xf numFmtId="0" fontId="11" fillId="7" borderId="66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3" fillId="7" borderId="50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13" fillId="7" borderId="82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3" fontId="5" fillId="7" borderId="6" xfId="0" applyNumberFormat="1" applyFont="1" applyFill="1" applyBorder="1" applyAlignment="1">
      <alignment horizontal="center"/>
    </xf>
    <xf numFmtId="3" fontId="5" fillId="7" borderId="5" xfId="0" applyNumberFormat="1" applyFont="1" applyFill="1" applyBorder="1" applyAlignment="1">
      <alignment horizontal="center"/>
    </xf>
    <xf numFmtId="3" fontId="5" fillId="7" borderId="43" xfId="0" applyNumberFormat="1" applyFont="1" applyFill="1" applyBorder="1" applyAlignment="1">
      <alignment horizontal="center"/>
    </xf>
    <xf numFmtId="3" fontId="5" fillId="7" borderId="2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center" wrapText="1"/>
    </xf>
    <xf numFmtId="2" fontId="15" fillId="7" borderId="91" xfId="0" applyNumberFormat="1" applyFont="1" applyFill="1" applyBorder="1" applyAlignment="1">
      <alignment horizontal="center" vertical="center" wrapText="1"/>
    </xf>
    <xf numFmtId="2" fontId="15" fillId="7" borderId="41" xfId="0" applyNumberFormat="1" applyFont="1" applyFill="1" applyBorder="1" applyAlignment="1">
      <alignment horizontal="center" vertical="center" wrapText="1"/>
    </xf>
    <xf numFmtId="2" fontId="15" fillId="7" borderId="54" xfId="0" applyNumberFormat="1" applyFont="1" applyFill="1" applyBorder="1" applyAlignment="1">
      <alignment horizontal="center" vertical="center" wrapText="1"/>
    </xf>
    <xf numFmtId="2" fontId="15" fillId="7" borderId="94" xfId="0" applyNumberFormat="1" applyFont="1" applyFill="1" applyBorder="1" applyAlignment="1">
      <alignment horizontal="center" vertical="center" wrapText="1"/>
    </xf>
    <xf numFmtId="2" fontId="15" fillId="7" borderId="0" xfId="0" applyNumberFormat="1" applyFont="1" applyFill="1" applyBorder="1" applyAlignment="1">
      <alignment horizontal="center" vertical="center" wrapText="1"/>
    </xf>
    <xf numFmtId="2" fontId="15" fillId="7" borderId="2" xfId="0" applyNumberFormat="1" applyFont="1" applyFill="1" applyBorder="1" applyAlignment="1">
      <alignment horizontal="center" vertical="center" wrapText="1"/>
    </xf>
    <xf numFmtId="0" fontId="15" fillId="7" borderId="90" xfId="0" applyFont="1" applyFill="1" applyBorder="1" applyAlignment="1">
      <alignment horizontal="center" vertical="center" wrapText="1"/>
    </xf>
    <xf numFmtId="0" fontId="15" fillId="7" borderId="93" xfId="0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/>
    </xf>
    <xf numFmtId="0" fontId="15" fillId="7" borderId="48" xfId="3" applyFont="1" applyFill="1" applyBorder="1" applyAlignment="1">
      <alignment horizontal="center" vertical="center" wrapText="1"/>
    </xf>
    <xf numFmtId="0" fontId="15" fillId="7" borderId="9" xfId="3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5" fillId="7" borderId="65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32" xfId="3" applyFont="1" applyFill="1" applyBorder="1" applyAlignment="1">
      <alignment horizontal="center" vertical="center" wrapText="1"/>
    </xf>
    <xf numFmtId="0" fontId="15" fillId="7" borderId="12" xfId="3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5" fillId="7" borderId="82" xfId="0" applyFont="1" applyFill="1" applyBorder="1" applyAlignment="1">
      <alignment horizontal="center" vertical="center" wrapText="1"/>
    </xf>
    <xf numFmtId="0" fontId="15" fillId="7" borderId="39" xfId="0" applyFont="1" applyFill="1" applyBorder="1" applyAlignment="1">
      <alignment horizontal="center" vertical="center" wrapText="1"/>
    </xf>
    <xf numFmtId="0" fontId="15" fillId="7" borderId="45" xfId="3" applyFont="1" applyFill="1" applyBorder="1" applyAlignment="1">
      <alignment horizontal="center" vertical="center" wrapText="1"/>
    </xf>
    <xf numFmtId="0" fontId="15" fillId="7" borderId="72" xfId="3" applyFont="1" applyFill="1" applyBorder="1" applyAlignment="1">
      <alignment horizontal="center" vertical="center" wrapText="1"/>
    </xf>
    <xf numFmtId="0" fontId="15" fillId="7" borderId="88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 vertical="center" wrapText="1"/>
    </xf>
    <xf numFmtId="0" fontId="16" fillId="0" borderId="0" xfId="4" applyFont="1" applyAlignment="1">
      <alignment horizontal="center" vertical="center" wrapText="1"/>
    </xf>
    <xf numFmtId="3" fontId="13" fillId="7" borderId="62" xfId="4" applyNumberFormat="1" applyFont="1" applyFill="1" applyBorder="1" applyAlignment="1">
      <alignment horizontal="center" vertical="center"/>
    </xf>
    <xf numFmtId="3" fontId="13" fillId="7" borderId="55" xfId="4" applyNumberFormat="1" applyFont="1" applyFill="1" applyBorder="1" applyAlignment="1">
      <alignment horizontal="center" vertical="center"/>
    </xf>
    <xf numFmtId="0" fontId="13" fillId="7" borderId="50" xfId="4" applyFont="1" applyFill="1" applyBorder="1" applyAlignment="1">
      <alignment horizontal="center" vertical="center" wrapText="1"/>
    </xf>
    <xf numFmtId="0" fontId="13" fillId="7" borderId="11" xfId="4" applyFont="1" applyFill="1" applyBorder="1" applyAlignment="1">
      <alignment horizontal="center" vertical="center" wrapText="1"/>
    </xf>
    <xf numFmtId="0" fontId="13" fillId="7" borderId="65" xfId="4" applyFont="1" applyFill="1" applyBorder="1" applyAlignment="1">
      <alignment horizontal="center" vertical="center" wrapText="1"/>
    </xf>
    <xf numFmtId="0" fontId="13" fillId="7" borderId="5" xfId="4" applyFont="1" applyFill="1" applyBorder="1" applyAlignment="1">
      <alignment horizontal="center" vertical="center" wrapText="1"/>
    </xf>
    <xf numFmtId="0" fontId="15" fillId="7" borderId="62" xfId="0" applyFont="1" applyFill="1" applyBorder="1" applyAlignment="1">
      <alignment horizontal="right" vertical="center" wrapText="1"/>
    </xf>
    <xf numFmtId="0" fontId="15" fillId="7" borderId="55" xfId="0" applyFont="1" applyFill="1" applyBorder="1" applyAlignment="1">
      <alignment horizontal="right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6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82" xfId="0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54" xfId="0" applyFont="1" applyFill="1" applyBorder="1" applyAlignment="1">
      <alignment horizontal="center" vertical="center" wrapText="1"/>
    </xf>
    <xf numFmtId="0" fontId="5" fillId="7" borderId="40" xfId="0" applyFont="1" applyFill="1" applyBorder="1" applyAlignment="1">
      <alignment horizontal="center" vertical="center" wrapText="1"/>
    </xf>
    <xf numFmtId="0" fontId="5" fillId="7" borderId="63" xfId="0" applyFont="1" applyFill="1" applyBorder="1" applyAlignment="1">
      <alignment horizontal="center" vertical="center" wrapText="1"/>
    </xf>
    <xf numFmtId="0" fontId="5" fillId="7" borderId="62" xfId="0" applyFont="1" applyFill="1" applyBorder="1" applyAlignment="1">
      <alignment horizontal="center" vertical="center" wrapText="1"/>
    </xf>
    <xf numFmtId="0" fontId="5" fillId="7" borderId="5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7" borderId="90" xfId="0" applyFont="1" applyFill="1" applyBorder="1" applyAlignment="1">
      <alignment horizontal="right" vertical="center" wrapText="1"/>
    </xf>
    <xf numFmtId="0" fontId="15" fillId="7" borderId="49" xfId="0" applyFont="1" applyFill="1" applyBorder="1" applyAlignment="1">
      <alignment horizontal="right" vertical="center" wrapText="1"/>
    </xf>
    <xf numFmtId="0" fontId="15" fillId="7" borderId="87" xfId="0" applyFont="1" applyFill="1" applyBorder="1" applyAlignment="1">
      <alignment horizontal="right" vertical="center" wrapText="1"/>
    </xf>
    <xf numFmtId="0" fontId="15" fillId="7" borderId="16" xfId="0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 vertical="center" wrapText="1"/>
    </xf>
    <xf numFmtId="0" fontId="15" fillId="7" borderId="51" xfId="3" applyFont="1" applyFill="1" applyBorder="1" applyAlignment="1">
      <alignment horizontal="center" vertical="center" wrapText="1"/>
    </xf>
    <xf numFmtId="0" fontId="15" fillId="7" borderId="3" xfId="3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5" fillId="10" borderId="2" xfId="3" applyFont="1" applyFill="1" applyBorder="1" applyAlignment="1">
      <alignment horizontal="center" vertical="center" wrapText="1"/>
    </xf>
    <xf numFmtId="0" fontId="15" fillId="10" borderId="0" xfId="3" applyFont="1" applyFill="1" applyBorder="1" applyAlignment="1">
      <alignment horizontal="center" vertical="center" wrapText="1"/>
    </xf>
    <xf numFmtId="0" fontId="15" fillId="3" borderId="92" xfId="3" applyFont="1" applyFill="1" applyBorder="1" applyAlignment="1">
      <alignment horizontal="center" vertical="center" wrapText="1"/>
    </xf>
    <xf numFmtId="0" fontId="15" fillId="3" borderId="47" xfId="3" applyFont="1" applyFill="1" applyBorder="1" applyAlignment="1">
      <alignment horizontal="center" vertical="center" wrapText="1"/>
    </xf>
    <xf numFmtId="0" fontId="11" fillId="7" borderId="43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11" fillId="7" borderId="53" xfId="0" applyFont="1" applyFill="1" applyBorder="1" applyAlignment="1">
      <alignment horizontal="center" vertical="center" wrapText="1"/>
    </xf>
    <xf numFmtId="0" fontId="11" fillId="7" borderId="39" xfId="0" applyFont="1" applyFill="1" applyBorder="1" applyAlignment="1">
      <alignment horizontal="center" vertical="center" wrapText="1"/>
    </xf>
    <xf numFmtId="0" fontId="11" fillId="7" borderId="34" xfId="0" applyFont="1" applyFill="1" applyBorder="1" applyAlignment="1">
      <alignment horizontal="center" vertical="center" wrapText="1"/>
    </xf>
    <xf numFmtId="0" fontId="22" fillId="7" borderId="27" xfId="0" applyFont="1" applyFill="1" applyBorder="1" applyAlignment="1">
      <alignment horizontal="center" vertical="center" wrapText="1"/>
    </xf>
    <xf numFmtId="0" fontId="22" fillId="7" borderId="29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/>
    </xf>
    <xf numFmtId="0" fontId="14" fillId="7" borderId="51" xfId="0" applyFont="1" applyFill="1" applyBorder="1" applyAlignment="1">
      <alignment horizontal="center" vertical="center"/>
    </xf>
    <xf numFmtId="0" fontId="14" fillId="7" borderId="32" xfId="0" applyFont="1" applyFill="1" applyBorder="1" applyAlignment="1">
      <alignment horizontal="center" vertical="center"/>
    </xf>
    <xf numFmtId="0" fontId="22" fillId="7" borderId="48" xfId="0" applyFont="1" applyFill="1" applyBorder="1" applyAlignment="1">
      <alignment horizontal="center" vertical="center" wrapText="1"/>
    </xf>
    <xf numFmtId="0" fontId="22" fillId="7" borderId="51" xfId="0" applyFont="1" applyFill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22" fillId="7" borderId="3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left" vertical="center"/>
    </xf>
    <xf numFmtId="0" fontId="9" fillId="0" borderId="5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wrapText="1"/>
    </xf>
    <xf numFmtId="0" fontId="9" fillId="7" borderId="91" xfId="0" applyFont="1" applyFill="1" applyBorder="1" applyAlignment="1">
      <alignment horizontal="center" wrapText="1"/>
    </xf>
    <xf numFmtId="0" fontId="9" fillId="7" borderId="54" xfId="0" applyFont="1" applyFill="1" applyBorder="1" applyAlignment="1">
      <alignment horizontal="center" wrapText="1"/>
    </xf>
    <xf numFmtId="0" fontId="9" fillId="7" borderId="60" xfId="0" applyFont="1" applyFill="1" applyBorder="1" applyAlignment="1">
      <alignment horizontal="center" wrapText="1"/>
    </xf>
    <xf numFmtId="0" fontId="9" fillId="7" borderId="40" xfId="0" applyFont="1" applyFill="1" applyBorder="1" applyAlignment="1">
      <alignment horizontal="center" wrapText="1"/>
    </xf>
    <xf numFmtId="0" fontId="13" fillId="7" borderId="62" xfId="0" applyFont="1" applyFill="1" applyBorder="1" applyAlignment="1">
      <alignment horizontal="center" vertical="center" wrapText="1"/>
    </xf>
    <xf numFmtId="0" fontId="13" fillId="7" borderId="59" xfId="0" applyFont="1" applyFill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0" fontId="13" fillId="7" borderId="90" xfId="0" applyFont="1" applyFill="1" applyBorder="1" applyAlignment="1">
      <alignment horizontal="center" vertical="center" wrapText="1"/>
    </xf>
    <xf numFmtId="0" fontId="9" fillId="7" borderId="4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82" xfId="0" applyFont="1" applyFill="1" applyBorder="1" applyAlignment="1">
      <alignment horizontal="center" vertical="center" wrapText="1"/>
    </xf>
    <xf numFmtId="0" fontId="14" fillId="7" borderId="39" xfId="0" applyFont="1" applyFill="1" applyBorder="1" applyAlignment="1">
      <alignment horizontal="center" vertical="center" wrapText="1"/>
    </xf>
    <xf numFmtId="0" fontId="14" fillId="7" borderId="88" xfId="0" applyFont="1" applyFill="1" applyBorder="1" applyAlignment="1">
      <alignment horizontal="center" vertical="center" wrapText="1"/>
    </xf>
    <xf numFmtId="0" fontId="14" fillId="7" borderId="21" xfId="0" applyFont="1" applyFill="1" applyBorder="1" applyAlignment="1">
      <alignment horizontal="center" vertical="center" wrapText="1"/>
    </xf>
    <xf numFmtId="0" fontId="14" fillId="7" borderId="95" xfId="0" applyFont="1" applyFill="1" applyBorder="1" applyAlignment="1">
      <alignment horizontal="center" wrapText="1" shrinkToFit="1"/>
    </xf>
    <xf numFmtId="0" fontId="14" fillId="7" borderId="96" xfId="0" applyFont="1" applyFill="1" applyBorder="1" applyAlignment="1">
      <alignment horizontal="center" wrapText="1" shrinkToFit="1"/>
    </xf>
    <xf numFmtId="0" fontId="14" fillId="7" borderId="82" xfId="0" applyFont="1" applyFill="1" applyBorder="1" applyAlignment="1">
      <alignment horizontal="center" vertical="center" wrapText="1" shrinkToFit="1"/>
    </xf>
    <xf numFmtId="0" fontId="14" fillId="7" borderId="39" xfId="0" applyFont="1" applyFill="1" applyBorder="1" applyAlignment="1">
      <alignment horizontal="center" vertical="center" wrapText="1" shrinkToFit="1"/>
    </xf>
    <xf numFmtId="0" fontId="14" fillId="7" borderId="75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14" fillId="7" borderId="62" xfId="0" applyFont="1" applyFill="1" applyBorder="1" applyAlignment="1">
      <alignment horizontal="right"/>
    </xf>
    <xf numFmtId="0" fontId="14" fillId="7" borderId="63" xfId="0" applyFont="1" applyFill="1" applyBorder="1" applyAlignment="1">
      <alignment horizontal="right"/>
    </xf>
    <xf numFmtId="0" fontId="14" fillId="7" borderId="59" xfId="0" applyFont="1" applyFill="1" applyBorder="1" applyAlignment="1">
      <alignment horizontal="right"/>
    </xf>
    <xf numFmtId="0" fontId="15" fillId="9" borderId="22" xfId="3" applyFont="1" applyFill="1" applyBorder="1" applyAlignment="1">
      <alignment horizontal="left" vertical="center"/>
    </xf>
    <xf numFmtId="0" fontId="15" fillId="9" borderId="25" xfId="3" applyFont="1" applyFill="1" applyBorder="1" applyAlignment="1">
      <alignment horizontal="left" vertical="center"/>
    </xf>
    <xf numFmtId="49" fontId="15" fillId="9" borderId="22" xfId="3" applyNumberFormat="1" applyFont="1" applyFill="1" applyBorder="1" applyAlignment="1">
      <alignment horizontal="left" vertical="center"/>
    </xf>
    <xf numFmtId="49" fontId="15" fillId="9" borderId="25" xfId="3" applyNumberFormat="1" applyFont="1" applyFill="1" applyBorder="1" applyAlignment="1">
      <alignment horizontal="left" vertical="center"/>
    </xf>
    <xf numFmtId="0" fontId="15" fillId="7" borderId="62" xfId="3" applyFont="1" applyFill="1" applyBorder="1" applyAlignment="1">
      <alignment horizontal="right" wrapText="1"/>
    </xf>
    <xf numFmtId="0" fontId="15" fillId="7" borderId="59" xfId="3" applyFont="1" applyFill="1" applyBorder="1" applyAlignment="1">
      <alignment horizontal="right" wrapText="1"/>
    </xf>
    <xf numFmtId="0" fontId="16" fillId="0" borderId="0" xfId="3" applyFont="1" applyAlignment="1">
      <alignment horizontal="center"/>
    </xf>
    <xf numFmtId="0" fontId="15" fillId="7" borderId="50" xfId="3" applyFont="1" applyFill="1" applyBorder="1" applyAlignment="1">
      <alignment horizontal="center" vertical="center" wrapText="1"/>
    </xf>
    <xf numFmtId="0" fontId="15" fillId="7" borderId="11" xfId="3" applyFont="1" applyFill="1" applyBorder="1" applyAlignment="1">
      <alignment horizontal="center" vertical="center" wrapText="1"/>
    </xf>
    <xf numFmtId="0" fontId="15" fillId="7" borderId="97" xfId="3" applyFont="1" applyFill="1" applyBorder="1" applyAlignment="1">
      <alignment horizontal="center" vertical="center"/>
    </xf>
    <xf numFmtId="0" fontId="15" fillId="7" borderId="8" xfId="3" applyFont="1" applyFill="1" applyBorder="1" applyAlignment="1">
      <alignment horizontal="center" vertical="center"/>
    </xf>
    <xf numFmtId="0" fontId="29" fillId="0" borderId="92" xfId="0" applyFont="1" applyFill="1" applyBorder="1" applyAlignment="1" applyProtection="1">
      <alignment horizontal="center" vertical="center"/>
    </xf>
    <xf numFmtId="0" fontId="29" fillId="0" borderId="47" xfId="0" applyFont="1" applyFill="1" applyBorder="1" applyAlignment="1" applyProtection="1">
      <alignment horizontal="center" vertical="center"/>
    </xf>
    <xf numFmtId="0" fontId="29" fillId="0" borderId="42" xfId="0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/>
    </xf>
    <xf numFmtId="0" fontId="28" fillId="7" borderId="92" xfId="0" applyFont="1" applyFill="1" applyBorder="1" applyAlignment="1" applyProtection="1">
      <alignment horizontal="center" vertical="center" wrapText="1"/>
    </xf>
    <xf numFmtId="0" fontId="28" fillId="7" borderId="42" xfId="0" applyFont="1" applyFill="1" applyBorder="1" applyAlignment="1" applyProtection="1">
      <alignment horizontal="center" vertical="center" wrapText="1"/>
    </xf>
    <xf numFmtId="49" fontId="15" fillId="7" borderId="82" xfId="0" applyNumberFormat="1" applyFont="1" applyFill="1" applyBorder="1" applyAlignment="1" applyProtection="1">
      <alignment horizontal="center" vertical="center" wrapText="1"/>
    </xf>
    <xf numFmtId="49" fontId="15" fillId="7" borderId="39" xfId="0" applyNumberFormat="1" applyFont="1" applyFill="1" applyBorder="1" applyAlignment="1" applyProtection="1">
      <alignment horizontal="center" vertical="center" wrapText="1"/>
    </xf>
    <xf numFmtId="49" fontId="15" fillId="7" borderId="65" xfId="0" applyNumberFormat="1" applyFont="1" applyFill="1" applyBorder="1" applyAlignment="1" applyProtection="1">
      <alignment horizontal="center" vertical="center" wrapText="1"/>
    </xf>
    <xf numFmtId="49" fontId="15" fillId="7" borderId="5" xfId="0" applyNumberFormat="1" applyFont="1" applyFill="1" applyBorder="1" applyAlignment="1" applyProtection="1">
      <alignment horizontal="center" vertical="center" wrapText="1"/>
    </xf>
    <xf numFmtId="49" fontId="15" fillId="7" borderId="65" xfId="0" applyNumberFormat="1" applyFont="1" applyFill="1" applyBorder="1" applyAlignment="1" applyProtection="1">
      <alignment horizontal="center" vertical="center"/>
    </xf>
    <xf numFmtId="49" fontId="15" fillId="7" borderId="5" xfId="0" applyNumberFormat="1" applyFont="1" applyFill="1" applyBorder="1" applyAlignment="1" applyProtection="1">
      <alignment horizontal="center" vertical="center"/>
    </xf>
    <xf numFmtId="49" fontId="15" fillId="7" borderId="69" xfId="0" applyNumberFormat="1" applyFont="1" applyFill="1" applyBorder="1" applyAlignment="1" applyProtection="1">
      <alignment horizontal="center" vertical="center" wrapText="1"/>
    </xf>
    <xf numFmtId="49" fontId="15" fillId="7" borderId="63" xfId="0" applyNumberFormat="1" applyFont="1" applyFill="1" applyBorder="1" applyAlignment="1" applyProtection="1">
      <alignment horizontal="center" vertical="center"/>
    </xf>
    <xf numFmtId="49" fontId="15" fillId="7" borderId="55" xfId="0" applyNumberFormat="1" applyFont="1" applyFill="1" applyBorder="1" applyAlignment="1" applyProtection="1">
      <alignment horizontal="center" vertical="center"/>
    </xf>
    <xf numFmtId="49" fontId="15" fillId="7" borderId="88" xfId="0" applyNumberFormat="1" applyFont="1" applyFill="1" applyBorder="1" applyAlignment="1" applyProtection="1">
      <alignment horizontal="center" vertical="center" wrapText="1"/>
    </xf>
    <xf numFmtId="49" fontId="15" fillId="7" borderId="21" xfId="0" applyNumberFormat="1" applyFont="1" applyFill="1" applyBorder="1" applyAlignment="1" applyProtection="1">
      <alignment horizontal="center" vertical="center" wrapText="1"/>
    </xf>
    <xf numFmtId="0" fontId="29" fillId="0" borderId="50" xfId="0" applyFont="1" applyFill="1" applyBorder="1" applyAlignment="1" applyProtection="1">
      <alignment horizontal="center" vertical="center"/>
    </xf>
    <xf numFmtId="0" fontId="29" fillId="0" borderId="52" xfId="0" applyFont="1" applyFill="1" applyBorder="1" applyAlignment="1" applyProtection="1">
      <alignment horizontal="center" vertical="center"/>
    </xf>
    <xf numFmtId="0" fontId="29" fillId="0" borderId="11" xfId="0" applyFont="1" applyFill="1" applyBorder="1" applyAlignment="1" applyProtection="1">
      <alignment horizontal="center" vertical="center"/>
    </xf>
    <xf numFmtId="0" fontId="15" fillId="7" borderId="92" xfId="0" applyFont="1" applyFill="1" applyBorder="1" applyAlignment="1">
      <alignment horizontal="center" vertical="center" wrapText="1"/>
    </xf>
    <xf numFmtId="0" fontId="15" fillId="7" borderId="42" xfId="0" applyFont="1" applyFill="1" applyBorder="1" applyAlignment="1">
      <alignment horizontal="center" vertical="center" wrapText="1"/>
    </xf>
    <xf numFmtId="0" fontId="15" fillId="7" borderId="54" xfId="0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vertical="center" wrapText="1"/>
    </xf>
    <xf numFmtId="1" fontId="52" fillId="0" borderId="65" xfId="0" applyNumberFormat="1" applyFont="1" applyFill="1" applyBorder="1" applyAlignment="1" applyProtection="1">
      <alignment horizontal="center" vertical="center"/>
      <protection locked="0"/>
    </xf>
    <xf numFmtId="3" fontId="52" fillId="0" borderId="65" xfId="0" applyNumberFormat="1" applyFont="1" applyFill="1" applyBorder="1" applyAlignment="1" applyProtection="1">
      <alignment horizontal="center" vertical="center"/>
      <protection locked="0"/>
    </xf>
    <xf numFmtId="3" fontId="52" fillId="0" borderId="65" xfId="0" applyNumberFormat="1" applyFont="1" applyBorder="1" applyAlignment="1" applyProtection="1">
      <alignment horizontal="center" vertical="center"/>
      <protection locked="0"/>
    </xf>
    <xf numFmtId="1" fontId="52" fillId="0" borderId="19" xfId="0" applyNumberFormat="1" applyFont="1" applyFill="1" applyBorder="1" applyAlignment="1" applyProtection="1">
      <alignment horizontal="center" vertical="center"/>
      <protection locked="0"/>
    </xf>
    <xf numFmtId="3" fontId="52" fillId="0" borderId="19" xfId="0" applyNumberFormat="1" applyFont="1" applyFill="1" applyBorder="1" applyAlignment="1" applyProtection="1">
      <alignment horizontal="center" vertical="center"/>
      <protection locked="0"/>
    </xf>
    <xf numFmtId="3" fontId="52" fillId="0" borderId="19" xfId="0" applyNumberFormat="1" applyFont="1" applyBorder="1" applyAlignment="1" applyProtection="1">
      <alignment horizontal="center" vertical="center"/>
      <protection locked="0"/>
    </xf>
    <xf numFmtId="1" fontId="52" fillId="0" borderId="5" xfId="0" applyNumberFormat="1" applyFont="1" applyFill="1" applyBorder="1" applyAlignment="1" applyProtection="1">
      <alignment horizontal="center" vertical="center"/>
      <protection locked="0"/>
    </xf>
    <xf numFmtId="3" fontId="52" fillId="0" borderId="5" xfId="0" applyNumberFormat="1" applyFont="1" applyFill="1" applyBorder="1" applyAlignment="1" applyProtection="1">
      <alignment horizontal="center" vertical="center"/>
      <protection locked="0"/>
    </xf>
    <xf numFmtId="3" fontId="52" fillId="0" borderId="5" xfId="0" applyNumberFormat="1" applyFont="1" applyBorder="1" applyAlignment="1" applyProtection="1">
      <alignment horizontal="center" vertical="center"/>
      <protection locked="0"/>
    </xf>
    <xf numFmtId="1" fontId="52" fillId="0" borderId="82" xfId="0" applyNumberFormat="1" applyFont="1" applyFill="1" applyBorder="1" applyAlignment="1" applyProtection="1">
      <alignment horizontal="center" vertical="center"/>
      <protection locked="0"/>
    </xf>
    <xf numFmtId="1" fontId="52" fillId="0" borderId="38" xfId="0" applyNumberFormat="1" applyFont="1" applyFill="1" applyBorder="1" applyAlignment="1" applyProtection="1">
      <alignment horizontal="center" vertical="center"/>
      <protection locked="0"/>
    </xf>
    <xf numFmtId="1" fontId="52" fillId="0" borderId="39" xfId="0" applyNumberFormat="1" applyFont="1" applyFill="1" applyBorder="1" applyAlignment="1" applyProtection="1">
      <alignment horizontal="center" vertical="center"/>
      <protection locked="0"/>
    </xf>
    <xf numFmtId="3" fontId="52" fillId="0" borderId="97" xfId="0" applyNumberFormat="1" applyFont="1" applyBorder="1" applyAlignment="1" applyProtection="1">
      <alignment horizontal="center" vertical="center"/>
      <protection locked="0"/>
    </xf>
    <xf numFmtId="3" fontId="52" fillId="0" borderId="68" xfId="0" applyNumberFormat="1" applyFont="1" applyBorder="1" applyAlignment="1" applyProtection="1">
      <alignment horizontal="center" vertical="center"/>
      <protection locked="0"/>
    </xf>
    <xf numFmtId="3" fontId="53" fillId="0" borderId="51" xfId="0" applyNumberFormat="1" applyFont="1" applyFill="1" applyBorder="1" applyAlignment="1" applyProtection="1">
      <alignment horizontal="center" vertical="center"/>
    </xf>
    <xf numFmtId="3" fontId="53" fillId="0" borderId="51" xfId="0" applyNumberFormat="1" applyFont="1" applyBorder="1" applyAlignment="1" applyProtection="1">
      <alignment horizontal="center" vertical="center"/>
      <protection locked="0"/>
    </xf>
    <xf numFmtId="3" fontId="53" fillId="0" borderId="4" xfId="0" applyNumberFormat="1" applyFont="1" applyFill="1" applyBorder="1" applyAlignment="1" applyProtection="1">
      <alignment horizontal="center" vertical="center"/>
    </xf>
    <xf numFmtId="3" fontId="53" fillId="0" borderId="4" xfId="0" applyNumberFormat="1" applyFont="1" applyBorder="1" applyAlignment="1" applyProtection="1">
      <alignment horizontal="center" vertical="center"/>
      <protection locked="0"/>
    </xf>
    <xf numFmtId="3" fontId="53" fillId="0" borderId="3" xfId="0" applyNumberFormat="1" applyFont="1" applyFill="1" applyBorder="1" applyAlignment="1" applyProtection="1">
      <alignment horizontal="center" vertical="center"/>
    </xf>
    <xf numFmtId="3" fontId="53" fillId="0" borderId="3" xfId="0" applyNumberFormat="1" applyFont="1" applyBorder="1" applyAlignment="1" applyProtection="1">
      <alignment horizontal="center" vertical="center"/>
      <protection locked="0"/>
    </xf>
    <xf numFmtId="3" fontId="53" fillId="7" borderId="5" xfId="0" applyNumberFormat="1" applyFont="1" applyFill="1" applyBorder="1" applyAlignment="1" applyProtection="1">
      <alignment horizontal="center" vertical="center"/>
    </xf>
    <xf numFmtId="3" fontId="53" fillId="0" borderId="7" xfId="0" applyNumberFormat="1" applyFont="1" applyFill="1" applyBorder="1" applyAlignment="1" applyProtection="1">
      <alignment horizontal="center" vertical="center"/>
    </xf>
    <xf numFmtId="3" fontId="53" fillId="0" borderId="7" xfId="0" applyNumberFormat="1" applyFont="1" applyBorder="1" applyAlignment="1" applyProtection="1">
      <alignment horizontal="center" vertical="center"/>
      <protection locked="0"/>
    </xf>
    <xf numFmtId="3" fontId="53" fillId="7" borderId="3" xfId="0" applyNumberFormat="1" applyFont="1" applyFill="1" applyBorder="1" applyAlignment="1" applyProtection="1">
      <alignment horizontal="center" vertical="center"/>
    </xf>
    <xf numFmtId="3" fontId="53" fillId="0" borderId="5" xfId="0" applyNumberFormat="1" applyFont="1" applyFill="1" applyBorder="1" applyAlignment="1" applyProtection="1">
      <alignment horizontal="center" vertical="center"/>
    </xf>
    <xf numFmtId="3" fontId="53" fillId="0" borderId="5" xfId="0" applyNumberFormat="1" applyFont="1" applyBorder="1" applyAlignment="1" applyProtection="1">
      <alignment horizontal="center" vertical="center"/>
      <protection locked="0"/>
    </xf>
    <xf numFmtId="3" fontId="53" fillId="0" borderId="6" xfId="0" applyNumberFormat="1" applyFont="1" applyFill="1" applyBorder="1" applyAlignment="1" applyProtection="1">
      <alignment horizontal="center" vertical="center"/>
    </xf>
    <xf numFmtId="3" fontId="53" fillId="0" borderId="6" xfId="0" applyNumberFormat="1" applyFont="1" applyBorder="1" applyAlignment="1" applyProtection="1">
      <alignment horizontal="center" vertical="center"/>
      <protection locked="0"/>
    </xf>
    <xf numFmtId="3" fontId="53" fillId="0" borderId="15" xfId="0" applyNumberFormat="1" applyFont="1" applyBorder="1" applyAlignment="1" applyProtection="1">
      <alignment horizontal="center" vertical="center"/>
      <protection locked="0"/>
    </xf>
    <xf numFmtId="3" fontId="53" fillId="0" borderId="18" xfId="0" applyNumberFormat="1" applyFont="1" applyFill="1" applyBorder="1" applyAlignment="1" applyProtection="1">
      <alignment horizontal="center" vertical="center"/>
    </xf>
    <xf numFmtId="3" fontId="53" fillId="0" borderId="51" xfId="0" applyNumberFormat="1" applyFont="1" applyFill="1" applyBorder="1" applyAlignment="1" applyProtection="1">
      <alignment horizontal="center" vertical="center"/>
      <protection locked="0"/>
    </xf>
    <xf numFmtId="3" fontId="53" fillId="7" borderId="6" xfId="0" applyNumberFormat="1" applyFont="1" applyFill="1" applyBorder="1" applyAlignment="1" applyProtection="1">
      <alignment horizontal="center" vertical="center"/>
    </xf>
    <xf numFmtId="49" fontId="54" fillId="0" borderId="82" xfId="0" applyNumberFormat="1" applyFont="1" applyFill="1" applyBorder="1" applyAlignment="1" applyProtection="1">
      <alignment horizontal="center" vertical="center" wrapText="1"/>
    </xf>
    <xf numFmtId="49" fontId="54" fillId="0" borderId="38" xfId="0" applyNumberFormat="1" applyFont="1" applyFill="1" applyBorder="1" applyAlignment="1" applyProtection="1">
      <alignment horizontal="center" vertical="center" wrapText="1"/>
    </xf>
    <xf numFmtId="49" fontId="54" fillId="0" borderId="39" xfId="0" applyNumberFormat="1" applyFont="1" applyFill="1" applyBorder="1" applyAlignment="1" applyProtection="1">
      <alignment horizontal="center" vertical="center" wrapText="1"/>
    </xf>
    <xf numFmtId="0" fontId="52" fillId="0" borderId="82" xfId="0" applyFont="1" applyFill="1" applyBorder="1" applyAlignment="1" applyProtection="1">
      <alignment horizontal="center" vertical="center" wrapText="1"/>
      <protection locked="0"/>
    </xf>
    <xf numFmtId="0" fontId="52" fillId="0" borderId="38" xfId="0" applyFont="1" applyFill="1" applyBorder="1" applyAlignment="1" applyProtection="1">
      <alignment horizontal="center" vertical="center" wrapText="1"/>
      <protection locked="0"/>
    </xf>
    <xf numFmtId="0" fontId="52" fillId="0" borderId="39" xfId="0" applyFont="1" applyFill="1" applyBorder="1" applyAlignment="1" applyProtection="1">
      <alignment horizontal="center" vertical="center" wrapText="1"/>
      <protection locked="0"/>
    </xf>
    <xf numFmtId="0" fontId="52" fillId="0" borderId="50" xfId="0" applyFont="1" applyFill="1" applyBorder="1" applyAlignment="1" applyProtection="1">
      <alignment horizontal="center" vertical="center" wrapText="1"/>
      <protection locked="0"/>
    </xf>
    <xf numFmtId="0" fontId="52" fillId="0" borderId="52" xfId="0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3" fontId="55" fillId="0" borderId="57" xfId="0" applyNumberFormat="1" applyFont="1" applyBorder="1" applyProtection="1"/>
  </cellXfs>
  <cellStyles count="7">
    <cellStyle name="Comma 2" xfId="1"/>
    <cellStyle name="Excel Built-in Normal" xfId="2"/>
    <cellStyle name="Normal 2" xfId="3"/>
    <cellStyle name="Normal 3" xfId="4"/>
    <cellStyle name="Normalan" xfId="0" builtinId="0"/>
    <cellStyle name="Normalan 2" xfId="6"/>
    <cellStyle name="Procenat" xfId="5" builtinId="5"/>
  </cellStyles>
  <dxfs count="5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21</xdr:row>
      <xdr:rowOff>333375</xdr:rowOff>
    </xdr:from>
    <xdr:to>
      <xdr:col>2</xdr:col>
      <xdr:colOff>1514475</xdr:colOff>
      <xdr:row>22</xdr:row>
      <xdr:rowOff>171450</xdr:rowOff>
    </xdr:to>
    <xdr:sp macro="" textlink="">
      <xdr:nvSpPr>
        <xdr:cNvPr id="2714" name="Text Box 1">
          <a:extLst>
            <a:ext uri="{FF2B5EF4-FFF2-40B4-BE49-F238E27FC236}">
              <a16:creationId xmlns:a16="http://schemas.microsoft.com/office/drawing/2014/main" id="{00000000-0008-0000-0E00-00009A0A0000}"/>
            </a:ext>
          </a:extLst>
        </xdr:cNvPr>
        <xdr:cNvSpPr txBox="1">
          <a:spLocks noChangeArrowheads="1"/>
        </xdr:cNvSpPr>
      </xdr:nvSpPr>
      <xdr:spPr bwMode="auto">
        <a:xfrm>
          <a:off x="2266950" y="6677025"/>
          <a:ext cx="57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H142"/>
  <sheetViews>
    <sheetView showGridLines="0" zoomScaleNormal="100" workbookViewId="0">
      <selection activeCell="H9" sqref="H9"/>
    </sheetView>
  </sheetViews>
  <sheetFormatPr defaultRowHeight="12.75" x14ac:dyDescent="0.2"/>
  <cols>
    <col min="1" max="1" width="2.7109375" customWidth="1"/>
    <col min="2" max="2" width="21.7109375" customWidth="1"/>
    <col min="3" max="3" width="45.7109375" customWidth="1"/>
    <col min="4" max="4" width="8.7109375" customWidth="1"/>
    <col min="5" max="6" width="15.7109375" customWidth="1"/>
  </cols>
  <sheetData>
    <row r="1" spans="1:7" ht="20.25" customHeight="1" x14ac:dyDescent="0.25">
      <c r="F1" s="39" t="s">
        <v>571</v>
      </c>
    </row>
    <row r="2" spans="1:7" ht="18" customHeight="1" x14ac:dyDescent="0.2">
      <c r="B2" s="829" t="s">
        <v>834</v>
      </c>
      <c r="C2" s="829"/>
      <c r="D2" s="829"/>
      <c r="E2" s="829"/>
      <c r="F2" s="829"/>
      <c r="G2" s="59"/>
    </row>
    <row r="3" spans="1:7" ht="16.5" customHeight="1" thickBot="1" x14ac:dyDescent="0.25">
      <c r="E3" s="9"/>
      <c r="F3" s="566" t="s">
        <v>197</v>
      </c>
    </row>
    <row r="4" spans="1:7" ht="48" customHeight="1" x14ac:dyDescent="0.2">
      <c r="B4" s="477" t="s">
        <v>256</v>
      </c>
      <c r="C4" s="478" t="s">
        <v>257</v>
      </c>
      <c r="D4" s="479" t="s">
        <v>40</v>
      </c>
      <c r="E4" s="479" t="s">
        <v>833</v>
      </c>
      <c r="F4" s="480" t="s">
        <v>992</v>
      </c>
    </row>
    <row r="5" spans="1:7" ht="12.75" customHeight="1" thickBot="1" x14ac:dyDescent="0.25">
      <c r="B5" s="29">
        <v>1</v>
      </c>
      <c r="C5" s="23">
        <v>2</v>
      </c>
      <c r="D5" s="22">
        <v>3</v>
      </c>
      <c r="E5" s="30">
        <v>4</v>
      </c>
      <c r="F5" s="31">
        <v>5</v>
      </c>
    </row>
    <row r="6" spans="1:7" ht="20.100000000000001" customHeight="1" x14ac:dyDescent="0.2">
      <c r="B6" s="670"/>
      <c r="C6" s="671" t="s">
        <v>91</v>
      </c>
      <c r="D6" s="725"/>
      <c r="E6" s="726"/>
      <c r="F6" s="727"/>
    </row>
    <row r="7" spans="1:7" ht="20.100000000000001" customHeight="1" x14ac:dyDescent="0.2">
      <c r="A7" s="37"/>
      <c r="B7" s="716" t="s">
        <v>776</v>
      </c>
      <c r="C7" s="15" t="s">
        <v>402</v>
      </c>
      <c r="D7" s="715" t="s">
        <v>281</v>
      </c>
      <c r="E7" s="32"/>
      <c r="F7" s="33"/>
    </row>
    <row r="8" spans="1:7" ht="20.100000000000001" customHeight="1" x14ac:dyDescent="0.2">
      <c r="A8" s="37"/>
      <c r="B8" s="822"/>
      <c r="C8" s="16" t="s">
        <v>403</v>
      </c>
      <c r="D8" s="826" t="s">
        <v>282</v>
      </c>
      <c r="E8" s="823">
        <f>E10+E17+E26+E27+E38</f>
        <v>97987</v>
      </c>
      <c r="F8" s="824">
        <f>F10+F17+F26+F27+F38</f>
        <v>91757</v>
      </c>
    </row>
    <row r="9" spans="1:7" ht="20.100000000000001" customHeight="1" x14ac:dyDescent="0.2">
      <c r="A9" s="37"/>
      <c r="B9" s="822"/>
      <c r="C9" s="17" t="s">
        <v>404</v>
      </c>
      <c r="D9" s="826"/>
      <c r="E9" s="823"/>
      <c r="F9" s="825"/>
    </row>
    <row r="10" spans="1:7" ht="20.100000000000001" customHeight="1" x14ac:dyDescent="0.2">
      <c r="A10" s="37"/>
      <c r="B10" s="822" t="s">
        <v>777</v>
      </c>
      <c r="C10" s="18" t="s">
        <v>405</v>
      </c>
      <c r="D10" s="826" t="s">
        <v>283</v>
      </c>
      <c r="E10" s="823">
        <f>E12+E13+E14+E15+E16</f>
        <v>2900</v>
      </c>
      <c r="F10" s="824">
        <f>F12+F13+F14+F15+F16</f>
        <v>2870</v>
      </c>
    </row>
    <row r="11" spans="1:7" ht="20.100000000000001" customHeight="1" x14ac:dyDescent="0.2">
      <c r="A11" s="37"/>
      <c r="B11" s="822"/>
      <c r="C11" s="19" t="s">
        <v>406</v>
      </c>
      <c r="D11" s="826"/>
      <c r="E11" s="823"/>
      <c r="F11" s="825"/>
    </row>
    <row r="12" spans="1:7" ht="20.100000000000001" customHeight="1" x14ac:dyDescent="0.2">
      <c r="A12" s="37"/>
      <c r="B12" s="716" t="s">
        <v>778</v>
      </c>
      <c r="C12" s="20" t="s">
        <v>135</v>
      </c>
      <c r="D12" s="715" t="s">
        <v>284</v>
      </c>
      <c r="E12" s="125"/>
      <c r="F12" s="723"/>
    </row>
    <row r="13" spans="1:7" ht="25.5" customHeight="1" x14ac:dyDescent="0.2">
      <c r="A13" s="37"/>
      <c r="B13" s="716" t="s">
        <v>407</v>
      </c>
      <c r="C13" s="20" t="s">
        <v>408</v>
      </c>
      <c r="D13" s="715" t="s">
        <v>285</v>
      </c>
      <c r="E13" s="125">
        <v>2900</v>
      </c>
      <c r="F13" s="723">
        <v>2870</v>
      </c>
    </row>
    <row r="14" spans="1:7" ht="20.100000000000001" customHeight="1" x14ac:dyDescent="0.2">
      <c r="A14" s="37"/>
      <c r="B14" s="716" t="s">
        <v>779</v>
      </c>
      <c r="C14" s="20" t="s">
        <v>409</v>
      </c>
      <c r="D14" s="715" t="s">
        <v>286</v>
      </c>
      <c r="E14" s="125"/>
      <c r="F14" s="723"/>
    </row>
    <row r="15" spans="1:7" ht="25.5" customHeight="1" x14ac:dyDescent="0.2">
      <c r="A15" s="37"/>
      <c r="B15" s="716" t="s">
        <v>410</v>
      </c>
      <c r="C15" s="20" t="s">
        <v>411</v>
      </c>
      <c r="D15" s="715" t="s">
        <v>287</v>
      </c>
      <c r="E15" s="125"/>
      <c r="F15" s="723"/>
    </row>
    <row r="16" spans="1:7" ht="20.100000000000001" customHeight="1" x14ac:dyDescent="0.2">
      <c r="A16" s="37"/>
      <c r="B16" s="716" t="s">
        <v>780</v>
      </c>
      <c r="C16" s="20" t="s">
        <v>412</v>
      </c>
      <c r="D16" s="715" t="s">
        <v>288</v>
      </c>
      <c r="E16" s="125"/>
      <c r="F16" s="723"/>
    </row>
    <row r="17" spans="1:6" ht="20.100000000000001" customHeight="1" x14ac:dyDescent="0.2">
      <c r="A17" s="37"/>
      <c r="B17" s="822" t="s">
        <v>781</v>
      </c>
      <c r="C17" s="18" t="s">
        <v>413</v>
      </c>
      <c r="D17" s="826" t="s">
        <v>289</v>
      </c>
      <c r="E17" s="823">
        <f>E19+E20+E21+E22+E23+E24+E25</f>
        <v>94500</v>
      </c>
      <c r="F17" s="824">
        <f>F19+F20+F21+F22+F23+F24+F25</f>
        <v>88300</v>
      </c>
    </row>
    <row r="18" spans="1:6" ht="20.100000000000001" customHeight="1" x14ac:dyDescent="0.2">
      <c r="A18" s="37"/>
      <c r="B18" s="822"/>
      <c r="C18" s="19" t="s">
        <v>414</v>
      </c>
      <c r="D18" s="826"/>
      <c r="E18" s="823"/>
      <c r="F18" s="825"/>
    </row>
    <row r="19" spans="1:6" ht="20.100000000000001" customHeight="1" x14ac:dyDescent="0.2">
      <c r="A19" s="37"/>
      <c r="B19" s="716" t="s">
        <v>415</v>
      </c>
      <c r="C19" s="20" t="s">
        <v>416</v>
      </c>
      <c r="D19" s="715" t="s">
        <v>290</v>
      </c>
      <c r="E19" s="125">
        <v>0</v>
      </c>
      <c r="F19" s="723">
        <v>0</v>
      </c>
    </row>
    <row r="20" spans="1:6" ht="20.100000000000001" customHeight="1" x14ac:dyDescent="0.2">
      <c r="B20" s="716" t="s">
        <v>782</v>
      </c>
      <c r="C20" s="20" t="s">
        <v>417</v>
      </c>
      <c r="D20" s="715" t="s">
        <v>291</v>
      </c>
      <c r="E20" s="125">
        <v>90000</v>
      </c>
      <c r="F20" s="723">
        <v>84000</v>
      </c>
    </row>
    <row r="21" spans="1:6" ht="20.100000000000001" customHeight="1" x14ac:dyDescent="0.2">
      <c r="B21" s="716" t="s">
        <v>783</v>
      </c>
      <c r="C21" s="20" t="s">
        <v>418</v>
      </c>
      <c r="D21" s="715" t="s">
        <v>292</v>
      </c>
      <c r="E21" s="125"/>
      <c r="F21" s="723"/>
    </row>
    <row r="22" spans="1:6" ht="25.5" customHeight="1" x14ac:dyDescent="0.2">
      <c r="B22" s="716" t="s">
        <v>419</v>
      </c>
      <c r="C22" s="20" t="s">
        <v>420</v>
      </c>
      <c r="D22" s="715" t="s">
        <v>293</v>
      </c>
      <c r="E22" s="125"/>
      <c r="F22" s="723"/>
    </row>
    <row r="23" spans="1:6" ht="25.5" customHeight="1" x14ac:dyDescent="0.2">
      <c r="B23" s="716" t="s">
        <v>421</v>
      </c>
      <c r="C23" s="20" t="s">
        <v>784</v>
      </c>
      <c r="D23" s="715" t="s">
        <v>294</v>
      </c>
      <c r="E23" s="125">
        <v>4500</v>
      </c>
      <c r="F23" s="723">
        <v>4300</v>
      </c>
    </row>
    <row r="24" spans="1:6" ht="25.5" customHeight="1" x14ac:dyDescent="0.2">
      <c r="B24" s="716" t="s">
        <v>422</v>
      </c>
      <c r="C24" s="20" t="s">
        <v>423</v>
      </c>
      <c r="D24" s="715" t="s">
        <v>295</v>
      </c>
      <c r="E24" s="125"/>
      <c r="F24" s="723"/>
    </row>
    <row r="25" spans="1:6" ht="25.5" customHeight="1" x14ac:dyDescent="0.2">
      <c r="B25" s="716" t="s">
        <v>422</v>
      </c>
      <c r="C25" s="20" t="s">
        <v>424</v>
      </c>
      <c r="D25" s="715" t="s">
        <v>296</v>
      </c>
      <c r="E25" s="125"/>
      <c r="F25" s="723"/>
    </row>
    <row r="26" spans="1:6" ht="20.100000000000001" customHeight="1" x14ac:dyDescent="0.2">
      <c r="A26" s="37"/>
      <c r="B26" s="716" t="s">
        <v>785</v>
      </c>
      <c r="C26" s="20" t="s">
        <v>425</v>
      </c>
      <c r="D26" s="715" t="s">
        <v>297</v>
      </c>
      <c r="E26" s="125"/>
      <c r="F26" s="723"/>
    </row>
    <row r="27" spans="1:6" ht="25.5" customHeight="1" x14ac:dyDescent="0.2">
      <c r="A27" s="37"/>
      <c r="B27" s="822" t="s">
        <v>426</v>
      </c>
      <c r="C27" s="18" t="s">
        <v>427</v>
      </c>
      <c r="D27" s="826" t="s">
        <v>298</v>
      </c>
      <c r="E27" s="823">
        <f>E29+E30+E31+E32+E33+E34+E35+E36+E37</f>
        <v>587</v>
      </c>
      <c r="F27" s="824">
        <f>F29+F30+F31+F32+F33+F34+F35+F36+F37</f>
        <v>587</v>
      </c>
    </row>
    <row r="28" spans="1:6" ht="22.5" customHeight="1" x14ac:dyDescent="0.2">
      <c r="A28" s="37"/>
      <c r="B28" s="822"/>
      <c r="C28" s="19" t="s">
        <v>428</v>
      </c>
      <c r="D28" s="826"/>
      <c r="E28" s="823"/>
      <c r="F28" s="825"/>
    </row>
    <row r="29" spans="1:6" ht="25.5" customHeight="1" x14ac:dyDescent="0.2">
      <c r="A29" s="37"/>
      <c r="B29" s="716" t="s">
        <v>429</v>
      </c>
      <c r="C29" s="20" t="s">
        <v>767</v>
      </c>
      <c r="D29" s="715" t="s">
        <v>299</v>
      </c>
      <c r="E29" s="125">
        <v>587</v>
      </c>
      <c r="F29" s="723">
        <v>587</v>
      </c>
    </row>
    <row r="30" spans="1:6" ht="25.5" customHeight="1" x14ac:dyDescent="0.2">
      <c r="B30" s="716" t="s">
        <v>430</v>
      </c>
      <c r="C30" s="20" t="s">
        <v>431</v>
      </c>
      <c r="D30" s="715" t="s">
        <v>300</v>
      </c>
      <c r="E30" s="125"/>
      <c r="F30" s="723"/>
    </row>
    <row r="31" spans="1:6" ht="35.25" customHeight="1" x14ac:dyDescent="0.2">
      <c r="B31" s="716" t="s">
        <v>432</v>
      </c>
      <c r="C31" s="20" t="s">
        <v>433</v>
      </c>
      <c r="D31" s="715" t="s">
        <v>301</v>
      </c>
      <c r="E31" s="125"/>
      <c r="F31" s="723"/>
    </row>
    <row r="32" spans="1:6" ht="35.25" customHeight="1" x14ac:dyDescent="0.2">
      <c r="B32" s="716" t="s">
        <v>434</v>
      </c>
      <c r="C32" s="20" t="s">
        <v>768</v>
      </c>
      <c r="D32" s="715" t="s">
        <v>302</v>
      </c>
      <c r="E32" s="125"/>
      <c r="F32" s="723"/>
    </row>
    <row r="33" spans="1:6" ht="25.5" customHeight="1" x14ac:dyDescent="0.2">
      <c r="B33" s="716" t="s">
        <v>435</v>
      </c>
      <c r="C33" s="20" t="s">
        <v>436</v>
      </c>
      <c r="D33" s="715" t="s">
        <v>303</v>
      </c>
      <c r="E33" s="125"/>
      <c r="F33" s="723"/>
    </row>
    <row r="34" spans="1:6" ht="25.5" customHeight="1" x14ac:dyDescent="0.2">
      <c r="B34" s="716" t="s">
        <v>435</v>
      </c>
      <c r="C34" s="20" t="s">
        <v>437</v>
      </c>
      <c r="D34" s="715" t="s">
        <v>304</v>
      </c>
      <c r="E34" s="125"/>
      <c r="F34" s="723"/>
    </row>
    <row r="35" spans="1:6" ht="37.5" customHeight="1" x14ac:dyDescent="0.2">
      <c r="B35" s="716" t="s">
        <v>786</v>
      </c>
      <c r="C35" s="20" t="s">
        <v>769</v>
      </c>
      <c r="D35" s="715" t="s">
        <v>305</v>
      </c>
      <c r="E35" s="125"/>
      <c r="F35" s="723"/>
    </row>
    <row r="36" spans="1:6" ht="25.5" customHeight="1" x14ac:dyDescent="0.2">
      <c r="B36" s="716" t="s">
        <v>787</v>
      </c>
      <c r="C36" s="20" t="s">
        <v>438</v>
      </c>
      <c r="D36" s="715" t="s">
        <v>306</v>
      </c>
      <c r="E36" s="125"/>
      <c r="F36" s="723"/>
    </row>
    <row r="37" spans="1:6" ht="25.5" customHeight="1" x14ac:dyDescent="0.2">
      <c r="B37" s="716" t="s">
        <v>439</v>
      </c>
      <c r="C37" s="20" t="s">
        <v>440</v>
      </c>
      <c r="D37" s="715" t="s">
        <v>307</v>
      </c>
      <c r="E37" s="125"/>
      <c r="F37" s="723"/>
    </row>
    <row r="38" spans="1:6" ht="25.5" customHeight="1" x14ac:dyDescent="0.2">
      <c r="B38" s="716" t="s">
        <v>441</v>
      </c>
      <c r="C38" s="20" t="s">
        <v>442</v>
      </c>
      <c r="D38" s="715" t="s">
        <v>308</v>
      </c>
      <c r="E38" s="125"/>
      <c r="F38" s="723"/>
    </row>
    <row r="39" spans="1:6" ht="20.100000000000001" customHeight="1" x14ac:dyDescent="0.2">
      <c r="A39" s="37"/>
      <c r="B39" s="716">
        <v>288</v>
      </c>
      <c r="C39" s="15" t="s">
        <v>443</v>
      </c>
      <c r="D39" s="715" t="s">
        <v>309</v>
      </c>
      <c r="E39" s="125">
        <v>15880</v>
      </c>
      <c r="F39" s="723">
        <v>15880</v>
      </c>
    </row>
    <row r="40" spans="1:6" ht="20.100000000000001" customHeight="1" x14ac:dyDescent="0.2">
      <c r="A40" s="37"/>
      <c r="B40" s="822"/>
      <c r="C40" s="16" t="s">
        <v>444</v>
      </c>
      <c r="D40" s="826" t="s">
        <v>310</v>
      </c>
      <c r="E40" s="823">
        <f>E42+E48+E49+E56+E61+E71+E72</f>
        <v>133846</v>
      </c>
      <c r="F40" s="824">
        <f>F42+F48+F49+F56+F61+F71+F72</f>
        <v>148046</v>
      </c>
    </row>
    <row r="41" spans="1:6" ht="19.5" customHeight="1" x14ac:dyDescent="0.2">
      <c r="A41" s="37"/>
      <c r="B41" s="822"/>
      <c r="C41" s="17" t="s">
        <v>445</v>
      </c>
      <c r="D41" s="826"/>
      <c r="E41" s="823"/>
      <c r="F41" s="825"/>
    </row>
    <row r="42" spans="1:6" ht="25.5" customHeight="1" x14ac:dyDescent="0.2">
      <c r="B42" s="716" t="s">
        <v>446</v>
      </c>
      <c r="C42" s="20" t="s">
        <v>447</v>
      </c>
      <c r="D42" s="715" t="s">
        <v>311</v>
      </c>
      <c r="E42" s="125">
        <f>E43+E44+E45+E46+E47</f>
        <v>19000</v>
      </c>
      <c r="F42" s="723">
        <f>F43+F44+F45+F46+F47</f>
        <v>18000</v>
      </c>
    </row>
    <row r="43" spans="1:6" ht="20.100000000000001" customHeight="1" x14ac:dyDescent="0.2">
      <c r="B43" s="716">
        <v>10</v>
      </c>
      <c r="C43" s="20" t="s">
        <v>448</v>
      </c>
      <c r="D43" s="715" t="s">
        <v>312</v>
      </c>
      <c r="E43" s="125">
        <v>10000</v>
      </c>
      <c r="F43" s="723">
        <v>12000</v>
      </c>
    </row>
    <row r="44" spans="1:6" ht="20.100000000000001" customHeight="1" x14ac:dyDescent="0.2">
      <c r="B44" s="716" t="s">
        <v>449</v>
      </c>
      <c r="C44" s="20" t="s">
        <v>450</v>
      </c>
      <c r="D44" s="715" t="s">
        <v>313</v>
      </c>
      <c r="E44" s="125"/>
      <c r="F44" s="723"/>
    </row>
    <row r="45" spans="1:6" ht="20.100000000000001" customHeight="1" x14ac:dyDescent="0.2">
      <c r="B45" s="716">
        <v>13</v>
      </c>
      <c r="C45" s="20" t="s">
        <v>451</v>
      </c>
      <c r="D45" s="715" t="s">
        <v>314</v>
      </c>
      <c r="E45" s="125">
        <v>8000</v>
      </c>
      <c r="F45" s="723">
        <v>5000</v>
      </c>
    </row>
    <row r="46" spans="1:6" ht="20.100000000000001" customHeight="1" x14ac:dyDescent="0.2">
      <c r="B46" s="716" t="s">
        <v>452</v>
      </c>
      <c r="C46" s="20" t="s">
        <v>453</v>
      </c>
      <c r="D46" s="715" t="s">
        <v>315</v>
      </c>
      <c r="E46" s="125">
        <v>1000</v>
      </c>
      <c r="F46" s="723">
        <v>1000</v>
      </c>
    </row>
    <row r="47" spans="1:6" ht="20.100000000000001" customHeight="1" x14ac:dyDescent="0.2">
      <c r="B47" s="716" t="s">
        <v>454</v>
      </c>
      <c r="C47" s="20" t="s">
        <v>455</v>
      </c>
      <c r="D47" s="715" t="s">
        <v>316</v>
      </c>
      <c r="E47" s="125"/>
      <c r="F47" s="723"/>
    </row>
    <row r="48" spans="1:6" ht="25.5" customHeight="1" x14ac:dyDescent="0.2">
      <c r="A48" s="37"/>
      <c r="B48" s="716">
        <v>14</v>
      </c>
      <c r="C48" s="20" t="s">
        <v>456</v>
      </c>
      <c r="D48" s="715" t="s">
        <v>317</v>
      </c>
      <c r="E48" s="125">
        <v>2000</v>
      </c>
      <c r="F48" s="723">
        <v>2000</v>
      </c>
    </row>
    <row r="49" spans="1:6" ht="20.100000000000001" customHeight="1" x14ac:dyDescent="0.2">
      <c r="A49" s="37"/>
      <c r="B49" s="822">
        <v>20</v>
      </c>
      <c r="C49" s="18" t="s">
        <v>457</v>
      </c>
      <c r="D49" s="826" t="s">
        <v>318</v>
      </c>
      <c r="E49" s="823">
        <f>E51+E52+E53+E54+E55</f>
        <v>73000</v>
      </c>
      <c r="F49" s="827">
        <f>F51+F52+F53+F54+F55</f>
        <v>76000</v>
      </c>
    </row>
    <row r="50" spans="1:6" ht="20.100000000000001" customHeight="1" x14ac:dyDescent="0.2">
      <c r="A50" s="37"/>
      <c r="B50" s="822"/>
      <c r="C50" s="19" t="s">
        <v>458</v>
      </c>
      <c r="D50" s="826"/>
      <c r="E50" s="823"/>
      <c r="F50" s="828"/>
    </row>
    <row r="51" spans="1:6" ht="20.100000000000001" customHeight="1" x14ac:dyDescent="0.2">
      <c r="A51" s="37"/>
      <c r="B51" s="716">
        <v>204</v>
      </c>
      <c r="C51" s="20" t="s">
        <v>459</v>
      </c>
      <c r="D51" s="715" t="s">
        <v>319</v>
      </c>
      <c r="E51" s="125">
        <v>73000</v>
      </c>
      <c r="F51" s="723">
        <v>76000</v>
      </c>
    </row>
    <row r="52" spans="1:6" ht="20.100000000000001" customHeight="1" x14ac:dyDescent="0.2">
      <c r="A52" s="37"/>
      <c r="B52" s="716">
        <v>205</v>
      </c>
      <c r="C52" s="20" t="s">
        <v>460</v>
      </c>
      <c r="D52" s="715" t="s">
        <v>320</v>
      </c>
      <c r="E52" s="125"/>
      <c r="F52" s="723"/>
    </row>
    <row r="53" spans="1:6" ht="25.5" customHeight="1" x14ac:dyDescent="0.2">
      <c r="A53" s="37"/>
      <c r="B53" s="716" t="s">
        <v>461</v>
      </c>
      <c r="C53" s="20" t="s">
        <v>462</v>
      </c>
      <c r="D53" s="715" t="s">
        <v>321</v>
      </c>
      <c r="E53" s="125"/>
      <c r="F53" s="723"/>
    </row>
    <row r="54" spans="1:6" ht="25.5" customHeight="1" x14ac:dyDescent="0.2">
      <c r="A54" s="37"/>
      <c r="B54" s="716" t="s">
        <v>463</v>
      </c>
      <c r="C54" s="20" t="s">
        <v>464</v>
      </c>
      <c r="D54" s="715" t="s">
        <v>322</v>
      </c>
      <c r="E54" s="125"/>
      <c r="F54" s="723"/>
    </row>
    <row r="55" spans="1:6" ht="20.100000000000001" customHeight="1" x14ac:dyDescent="0.2">
      <c r="A55" s="37"/>
      <c r="B55" s="716">
        <v>206</v>
      </c>
      <c r="C55" s="20" t="s">
        <v>465</v>
      </c>
      <c r="D55" s="715" t="s">
        <v>323</v>
      </c>
      <c r="E55" s="125"/>
      <c r="F55" s="723"/>
    </row>
    <row r="56" spans="1:6" ht="20.100000000000001" customHeight="1" x14ac:dyDescent="0.2">
      <c r="A56" s="37"/>
      <c r="B56" s="822" t="s">
        <v>466</v>
      </c>
      <c r="C56" s="18" t="s">
        <v>467</v>
      </c>
      <c r="D56" s="826" t="s">
        <v>324</v>
      </c>
      <c r="E56" s="823">
        <f>E58+E59+E60</f>
        <v>11188</v>
      </c>
      <c r="F56" s="824">
        <f>F58+F59+F60</f>
        <v>11188</v>
      </c>
    </row>
    <row r="57" spans="1:6" ht="20.100000000000001" customHeight="1" x14ac:dyDescent="0.2">
      <c r="A57" s="37"/>
      <c r="B57" s="822"/>
      <c r="C57" s="19" t="s">
        <v>468</v>
      </c>
      <c r="D57" s="826"/>
      <c r="E57" s="823"/>
      <c r="F57" s="825"/>
    </row>
    <row r="58" spans="1:6" ht="23.25" customHeight="1" x14ac:dyDescent="0.2">
      <c r="B58" s="716" t="s">
        <v>469</v>
      </c>
      <c r="C58" s="20" t="s">
        <v>470</v>
      </c>
      <c r="D58" s="715" t="s">
        <v>325</v>
      </c>
      <c r="E58" s="125">
        <v>7000</v>
      </c>
      <c r="F58" s="723">
        <v>7000</v>
      </c>
    </row>
    <row r="59" spans="1:6" ht="20.100000000000001" customHeight="1" x14ac:dyDescent="0.2">
      <c r="B59" s="716">
        <v>223</v>
      </c>
      <c r="C59" s="20" t="s">
        <v>471</v>
      </c>
      <c r="D59" s="715" t="s">
        <v>326</v>
      </c>
      <c r="E59" s="125">
        <v>4188</v>
      </c>
      <c r="F59" s="723">
        <v>4188</v>
      </c>
    </row>
    <row r="60" spans="1:6" ht="25.5" customHeight="1" x14ac:dyDescent="0.2">
      <c r="A60" s="37"/>
      <c r="B60" s="716">
        <v>224</v>
      </c>
      <c r="C60" s="20" t="s">
        <v>472</v>
      </c>
      <c r="D60" s="715" t="s">
        <v>327</v>
      </c>
      <c r="E60" s="125"/>
      <c r="F60" s="723"/>
    </row>
    <row r="61" spans="1:6" ht="20.100000000000001" customHeight="1" x14ac:dyDescent="0.2">
      <c r="A61" s="37"/>
      <c r="B61" s="822">
        <v>23</v>
      </c>
      <c r="C61" s="18" t="s">
        <v>473</v>
      </c>
      <c r="D61" s="826" t="s">
        <v>328</v>
      </c>
      <c r="E61" s="823">
        <f>E63+E64+E65+E66+E67+E68+E69+E70</f>
        <v>258</v>
      </c>
      <c r="F61" s="824">
        <f>F63+F64+F65+F66+F67+F68+F69+F70</f>
        <v>258</v>
      </c>
    </row>
    <row r="62" spans="1:6" ht="20.100000000000001" customHeight="1" x14ac:dyDescent="0.2">
      <c r="A62" s="37"/>
      <c r="B62" s="822"/>
      <c r="C62" s="19" t="s">
        <v>474</v>
      </c>
      <c r="D62" s="826"/>
      <c r="E62" s="823"/>
      <c r="F62" s="825"/>
    </row>
    <row r="63" spans="1:6" ht="25.5" customHeight="1" x14ac:dyDescent="0.2">
      <c r="B63" s="716">
        <v>230</v>
      </c>
      <c r="C63" s="20" t="s">
        <v>475</v>
      </c>
      <c r="D63" s="715" t="s">
        <v>329</v>
      </c>
      <c r="E63" s="125"/>
      <c r="F63" s="723"/>
    </row>
    <row r="64" spans="1:6" ht="25.5" customHeight="1" x14ac:dyDescent="0.2">
      <c r="B64" s="716">
        <v>231</v>
      </c>
      <c r="C64" s="20" t="s">
        <v>794</v>
      </c>
      <c r="D64" s="715" t="s">
        <v>330</v>
      </c>
      <c r="E64" s="125"/>
      <c r="F64" s="723"/>
    </row>
    <row r="65" spans="1:6" ht="20.100000000000001" customHeight="1" x14ac:dyDescent="0.2">
      <c r="B65" s="716" t="s">
        <v>476</v>
      </c>
      <c r="C65" s="20" t="s">
        <v>477</v>
      </c>
      <c r="D65" s="715" t="s">
        <v>331</v>
      </c>
      <c r="E65" s="125">
        <v>258</v>
      </c>
      <c r="F65" s="723">
        <v>258</v>
      </c>
    </row>
    <row r="66" spans="1:6" ht="25.5" customHeight="1" x14ac:dyDescent="0.2">
      <c r="B66" s="716" t="s">
        <v>478</v>
      </c>
      <c r="C66" s="20" t="s">
        <v>479</v>
      </c>
      <c r="D66" s="715" t="s">
        <v>332</v>
      </c>
      <c r="E66" s="125"/>
      <c r="F66" s="723"/>
    </row>
    <row r="67" spans="1:6" ht="25.5" customHeight="1" x14ac:dyDescent="0.2">
      <c r="B67" s="716">
        <v>235</v>
      </c>
      <c r="C67" s="20" t="s">
        <v>480</v>
      </c>
      <c r="D67" s="715" t="s">
        <v>333</v>
      </c>
      <c r="E67" s="125"/>
      <c r="F67" s="723"/>
    </row>
    <row r="68" spans="1:6" ht="25.5" customHeight="1" x14ac:dyDescent="0.2">
      <c r="B68" s="716" t="s">
        <v>481</v>
      </c>
      <c r="C68" s="20" t="s">
        <v>770</v>
      </c>
      <c r="D68" s="715" t="s">
        <v>334</v>
      </c>
      <c r="E68" s="125"/>
      <c r="F68" s="723"/>
    </row>
    <row r="69" spans="1:6" ht="25.5" customHeight="1" x14ac:dyDescent="0.2">
      <c r="B69" s="716">
        <v>237</v>
      </c>
      <c r="C69" s="20" t="s">
        <v>482</v>
      </c>
      <c r="D69" s="715" t="s">
        <v>335</v>
      </c>
      <c r="E69" s="125"/>
      <c r="F69" s="723"/>
    </row>
    <row r="70" spans="1:6" ht="20.100000000000001" customHeight="1" x14ac:dyDescent="0.2">
      <c r="B70" s="716" t="s">
        <v>483</v>
      </c>
      <c r="C70" s="20" t="s">
        <v>484</v>
      </c>
      <c r="D70" s="715" t="s">
        <v>336</v>
      </c>
      <c r="E70" s="125"/>
      <c r="F70" s="723"/>
    </row>
    <row r="71" spans="1:6" ht="20.100000000000001" customHeight="1" x14ac:dyDescent="0.2">
      <c r="B71" s="716">
        <v>24</v>
      </c>
      <c r="C71" s="20" t="s">
        <v>485</v>
      </c>
      <c r="D71" s="715" t="s">
        <v>337</v>
      </c>
      <c r="E71" s="125">
        <v>28000</v>
      </c>
      <c r="F71" s="723">
        <v>40000</v>
      </c>
    </row>
    <row r="72" spans="1:6" ht="25.5" customHeight="1" x14ac:dyDescent="0.2">
      <c r="B72" s="716" t="s">
        <v>486</v>
      </c>
      <c r="C72" s="20" t="s">
        <v>487</v>
      </c>
      <c r="D72" s="715" t="s">
        <v>338</v>
      </c>
      <c r="E72" s="724">
        <v>400</v>
      </c>
      <c r="F72" s="723">
        <v>600</v>
      </c>
    </row>
    <row r="73" spans="1:6" ht="25.5" customHeight="1" x14ac:dyDescent="0.2">
      <c r="B73" s="716"/>
      <c r="C73" s="15" t="s">
        <v>570</v>
      </c>
      <c r="D73" s="715" t="s">
        <v>339</v>
      </c>
      <c r="E73" s="125">
        <f>E7+E8+E39+E40</f>
        <v>247713</v>
      </c>
      <c r="F73" s="723">
        <f>F7+F8+F39+F40</f>
        <v>255683</v>
      </c>
    </row>
    <row r="74" spans="1:6" ht="20.100000000000001" customHeight="1" x14ac:dyDescent="0.2">
      <c r="B74" s="716">
        <v>88</v>
      </c>
      <c r="C74" s="15" t="s">
        <v>488</v>
      </c>
      <c r="D74" s="715" t="s">
        <v>340</v>
      </c>
      <c r="E74" s="125">
        <v>420000</v>
      </c>
      <c r="F74" s="723">
        <v>420000</v>
      </c>
    </row>
    <row r="75" spans="1:6" ht="20.100000000000001" customHeight="1" x14ac:dyDescent="0.2">
      <c r="A75" s="37"/>
      <c r="B75" s="481"/>
      <c r="C75" s="15" t="s">
        <v>37</v>
      </c>
      <c r="D75" s="21"/>
      <c r="E75" s="125"/>
      <c r="F75" s="723"/>
    </row>
    <row r="76" spans="1:6" ht="20.100000000000001" customHeight="1" x14ac:dyDescent="0.2">
      <c r="A76" s="37"/>
      <c r="B76" s="822"/>
      <c r="C76" s="16" t="s">
        <v>489</v>
      </c>
      <c r="D76" s="826" t="s">
        <v>136</v>
      </c>
      <c r="E76" s="823">
        <f>E78+E79+E80+E81+E82+E83+E84+E87-E88</f>
        <v>159813</v>
      </c>
      <c r="F76" s="824">
        <f>F78+F79+F80+F81+F82+F83+F84+F87-F88</f>
        <v>160283</v>
      </c>
    </row>
    <row r="77" spans="1:6" ht="24" customHeight="1" x14ac:dyDescent="0.2">
      <c r="A77" s="37"/>
      <c r="B77" s="822"/>
      <c r="C77" s="17" t="s">
        <v>490</v>
      </c>
      <c r="D77" s="826"/>
      <c r="E77" s="823"/>
      <c r="F77" s="825"/>
    </row>
    <row r="78" spans="1:6" ht="20.100000000000001" customHeight="1" x14ac:dyDescent="0.2">
      <c r="A78" s="37"/>
      <c r="B78" s="716" t="s">
        <v>491</v>
      </c>
      <c r="C78" s="20" t="s">
        <v>492</v>
      </c>
      <c r="D78" s="715" t="s">
        <v>137</v>
      </c>
      <c r="E78" s="125">
        <v>159604</v>
      </c>
      <c r="F78" s="723">
        <v>159604</v>
      </c>
    </row>
    <row r="79" spans="1:6" ht="20.100000000000001" customHeight="1" x14ac:dyDescent="0.2">
      <c r="B79" s="716">
        <v>31</v>
      </c>
      <c r="C79" s="20" t="s">
        <v>493</v>
      </c>
      <c r="D79" s="715" t="s">
        <v>138</v>
      </c>
      <c r="E79" s="125"/>
      <c r="F79" s="723"/>
    </row>
    <row r="80" spans="1:6" ht="20.100000000000001" customHeight="1" x14ac:dyDescent="0.2">
      <c r="B80" s="716">
        <v>306</v>
      </c>
      <c r="C80" s="20" t="s">
        <v>494</v>
      </c>
      <c r="D80" s="715" t="s">
        <v>139</v>
      </c>
      <c r="E80" s="125"/>
      <c r="F80" s="723"/>
    </row>
    <row r="81" spans="1:8" ht="20.100000000000001" customHeight="1" x14ac:dyDescent="0.2">
      <c r="B81" s="716">
        <v>32</v>
      </c>
      <c r="C81" s="20" t="s">
        <v>495</v>
      </c>
      <c r="D81" s="715" t="s">
        <v>140</v>
      </c>
      <c r="E81" s="125"/>
      <c r="F81" s="723"/>
    </row>
    <row r="82" spans="1:8" ht="60.75" customHeight="1" x14ac:dyDescent="0.2">
      <c r="B82" s="716" t="s">
        <v>496</v>
      </c>
      <c r="C82" s="20" t="s">
        <v>788</v>
      </c>
      <c r="D82" s="715" t="s">
        <v>141</v>
      </c>
      <c r="E82" s="125"/>
      <c r="F82" s="723"/>
    </row>
    <row r="83" spans="1:8" ht="49.5" customHeight="1" x14ac:dyDescent="0.2">
      <c r="B83" s="716" t="s">
        <v>497</v>
      </c>
      <c r="C83" s="20" t="s">
        <v>789</v>
      </c>
      <c r="D83" s="715" t="s">
        <v>142</v>
      </c>
      <c r="E83" s="125"/>
      <c r="F83" s="723"/>
    </row>
    <row r="84" spans="1:8" ht="20.100000000000001" customHeight="1" x14ac:dyDescent="0.2">
      <c r="B84" s="716">
        <v>34</v>
      </c>
      <c r="C84" s="20" t="s">
        <v>498</v>
      </c>
      <c r="D84" s="715" t="s">
        <v>143</v>
      </c>
      <c r="E84" s="125">
        <f>E85+E86</f>
        <v>209</v>
      </c>
      <c r="F84" s="723">
        <f>F85+F86</f>
        <v>679</v>
      </c>
    </row>
    <row r="85" spans="1:8" ht="20.100000000000001" customHeight="1" x14ac:dyDescent="0.2">
      <c r="B85" s="716">
        <v>340</v>
      </c>
      <c r="C85" s="20" t="s">
        <v>153</v>
      </c>
      <c r="D85" s="715" t="s">
        <v>144</v>
      </c>
      <c r="E85" s="125">
        <v>0</v>
      </c>
      <c r="F85" s="723">
        <v>0</v>
      </c>
    </row>
    <row r="86" spans="1:8" ht="20.100000000000001" customHeight="1" x14ac:dyDescent="0.2">
      <c r="B86" s="716">
        <v>341</v>
      </c>
      <c r="C86" s="20" t="s">
        <v>499</v>
      </c>
      <c r="D86" s="715" t="s">
        <v>145</v>
      </c>
      <c r="E86" s="125">
        <v>209</v>
      </c>
      <c r="F86" s="723">
        <v>679</v>
      </c>
    </row>
    <row r="87" spans="1:8" ht="20.100000000000001" customHeight="1" x14ac:dyDescent="0.2">
      <c r="B87" s="716"/>
      <c r="C87" s="20" t="s">
        <v>500</v>
      </c>
      <c r="D87" s="715" t="s">
        <v>146</v>
      </c>
      <c r="E87" s="125"/>
      <c r="F87" s="723"/>
    </row>
    <row r="88" spans="1:8" ht="20.100000000000001" customHeight="1" x14ac:dyDescent="0.2">
      <c r="B88" s="716">
        <v>35</v>
      </c>
      <c r="C88" s="20" t="s">
        <v>501</v>
      </c>
      <c r="D88" s="715" t="s">
        <v>147</v>
      </c>
      <c r="E88" s="125">
        <v>0</v>
      </c>
      <c r="F88" s="723">
        <v>0</v>
      </c>
    </row>
    <row r="89" spans="1:8" ht="20.100000000000001" customHeight="1" x14ac:dyDescent="0.2">
      <c r="B89" s="716">
        <v>350</v>
      </c>
      <c r="C89" s="20" t="s">
        <v>502</v>
      </c>
      <c r="D89" s="715" t="s">
        <v>148</v>
      </c>
      <c r="E89" s="125">
        <v>0</v>
      </c>
      <c r="F89" s="723"/>
    </row>
    <row r="90" spans="1:8" ht="20.100000000000001" customHeight="1" x14ac:dyDescent="0.2">
      <c r="A90" s="37"/>
      <c r="B90" s="716">
        <v>351</v>
      </c>
      <c r="C90" s="20" t="s">
        <v>159</v>
      </c>
      <c r="D90" s="715" t="s">
        <v>149</v>
      </c>
      <c r="E90" s="125"/>
      <c r="F90" s="723"/>
    </row>
    <row r="91" spans="1:8" ht="22.5" customHeight="1" x14ac:dyDescent="0.2">
      <c r="A91" s="37"/>
      <c r="B91" s="822"/>
      <c r="C91" s="16" t="s">
        <v>503</v>
      </c>
      <c r="D91" s="826" t="s">
        <v>150</v>
      </c>
      <c r="E91" s="823">
        <f>E93+E98+E107</f>
        <v>38000</v>
      </c>
      <c r="F91" s="824">
        <f>F93+F98+F107</f>
        <v>40400</v>
      </c>
      <c r="H91" s="571"/>
    </row>
    <row r="92" spans="1:8" ht="20.100000000000001" customHeight="1" x14ac:dyDescent="0.2">
      <c r="A92" s="37"/>
      <c r="B92" s="822"/>
      <c r="C92" s="17" t="s">
        <v>504</v>
      </c>
      <c r="D92" s="826"/>
      <c r="E92" s="823"/>
      <c r="F92" s="825"/>
    </row>
    <row r="93" spans="1:8" ht="20.100000000000001" customHeight="1" x14ac:dyDescent="0.2">
      <c r="A93" s="37"/>
      <c r="B93" s="822">
        <v>40</v>
      </c>
      <c r="C93" s="18" t="s">
        <v>505</v>
      </c>
      <c r="D93" s="826" t="s">
        <v>151</v>
      </c>
      <c r="E93" s="823">
        <f>E95+E96+E97</f>
        <v>25000</v>
      </c>
      <c r="F93" s="824">
        <f>F95+F96+F97</f>
        <v>25400</v>
      </c>
    </row>
    <row r="94" spans="1:8" ht="20.100000000000001" customHeight="1" x14ac:dyDescent="0.2">
      <c r="A94" s="37"/>
      <c r="B94" s="822"/>
      <c r="C94" s="19" t="s">
        <v>506</v>
      </c>
      <c r="D94" s="826"/>
      <c r="E94" s="823"/>
      <c r="F94" s="825"/>
    </row>
    <row r="95" spans="1:8" ht="25.5" customHeight="1" x14ac:dyDescent="0.2">
      <c r="A95" s="37"/>
      <c r="B95" s="716">
        <v>404</v>
      </c>
      <c r="C95" s="20" t="s">
        <v>507</v>
      </c>
      <c r="D95" s="715" t="s">
        <v>152</v>
      </c>
      <c r="E95" s="125">
        <v>12000</v>
      </c>
      <c r="F95" s="723">
        <v>13400</v>
      </c>
    </row>
    <row r="96" spans="1:8" ht="20.100000000000001" customHeight="1" x14ac:dyDescent="0.2">
      <c r="A96" s="37"/>
      <c r="B96" s="716">
        <v>400</v>
      </c>
      <c r="C96" s="20" t="s">
        <v>508</v>
      </c>
      <c r="D96" s="715" t="s">
        <v>154</v>
      </c>
      <c r="E96" s="125"/>
      <c r="F96" s="723"/>
    </row>
    <row r="97" spans="1:6" ht="20.100000000000001" customHeight="1" x14ac:dyDescent="0.2">
      <c r="A97" s="37"/>
      <c r="B97" s="716" t="s">
        <v>790</v>
      </c>
      <c r="C97" s="20" t="s">
        <v>509</v>
      </c>
      <c r="D97" s="715" t="s">
        <v>155</v>
      </c>
      <c r="E97" s="125">
        <v>13000</v>
      </c>
      <c r="F97" s="723">
        <v>12000</v>
      </c>
    </row>
    <row r="98" spans="1:6" ht="20.100000000000001" customHeight="1" x14ac:dyDescent="0.2">
      <c r="A98" s="37"/>
      <c r="B98" s="822">
        <v>41</v>
      </c>
      <c r="C98" s="18" t="s">
        <v>510</v>
      </c>
      <c r="D98" s="826" t="s">
        <v>156</v>
      </c>
      <c r="E98" s="823"/>
      <c r="F98" s="824"/>
    </row>
    <row r="99" spans="1:6" ht="12.75" customHeight="1" x14ac:dyDescent="0.2">
      <c r="A99" s="37"/>
      <c r="B99" s="822"/>
      <c r="C99" s="19" t="s">
        <v>511</v>
      </c>
      <c r="D99" s="826"/>
      <c r="E99" s="823"/>
      <c r="F99" s="825"/>
    </row>
    <row r="100" spans="1:6" ht="20.100000000000001" customHeight="1" x14ac:dyDescent="0.2">
      <c r="B100" s="716">
        <v>410</v>
      </c>
      <c r="C100" s="20" t="s">
        <v>512</v>
      </c>
      <c r="D100" s="715" t="s">
        <v>157</v>
      </c>
      <c r="E100" s="125"/>
      <c r="F100" s="723"/>
    </row>
    <row r="101" spans="1:6" ht="36.75" customHeight="1" x14ac:dyDescent="0.2">
      <c r="B101" s="716" t="s">
        <v>513</v>
      </c>
      <c r="C101" s="20" t="s">
        <v>514</v>
      </c>
      <c r="D101" s="715" t="s">
        <v>158</v>
      </c>
      <c r="E101" s="125"/>
      <c r="F101" s="723"/>
    </row>
    <row r="102" spans="1:6" ht="39" customHeight="1" x14ac:dyDescent="0.2">
      <c r="B102" s="716" t="s">
        <v>513</v>
      </c>
      <c r="C102" s="20" t="s">
        <v>515</v>
      </c>
      <c r="D102" s="715" t="s">
        <v>160</v>
      </c>
      <c r="E102" s="125"/>
      <c r="F102" s="723"/>
    </row>
    <row r="103" spans="1:6" ht="25.5" customHeight="1" x14ac:dyDescent="0.2">
      <c r="B103" s="716" t="s">
        <v>516</v>
      </c>
      <c r="C103" s="20" t="s">
        <v>517</v>
      </c>
      <c r="D103" s="715" t="s">
        <v>161</v>
      </c>
      <c r="E103" s="125"/>
      <c r="F103" s="723"/>
    </row>
    <row r="104" spans="1:6" ht="25.5" customHeight="1" x14ac:dyDescent="0.2">
      <c r="B104" s="716" t="s">
        <v>518</v>
      </c>
      <c r="C104" s="20" t="s">
        <v>771</v>
      </c>
      <c r="D104" s="715" t="s">
        <v>162</v>
      </c>
      <c r="E104" s="125"/>
      <c r="F104" s="723"/>
    </row>
    <row r="105" spans="1:6" ht="20.100000000000001" customHeight="1" x14ac:dyDescent="0.2">
      <c r="B105" s="716">
        <v>413</v>
      </c>
      <c r="C105" s="20" t="s">
        <v>519</v>
      </c>
      <c r="D105" s="715" t="s">
        <v>163</v>
      </c>
      <c r="E105" s="125"/>
      <c r="F105" s="723"/>
    </row>
    <row r="106" spans="1:6" ht="20.100000000000001" customHeight="1" x14ac:dyDescent="0.2">
      <c r="B106" s="716">
        <v>419</v>
      </c>
      <c r="C106" s="20" t="s">
        <v>520</v>
      </c>
      <c r="D106" s="715" t="s">
        <v>164</v>
      </c>
      <c r="E106" s="125"/>
      <c r="F106" s="723"/>
    </row>
    <row r="107" spans="1:6" ht="24" customHeight="1" x14ac:dyDescent="0.2">
      <c r="B107" s="716" t="s">
        <v>521</v>
      </c>
      <c r="C107" s="20" t="s">
        <v>522</v>
      </c>
      <c r="D107" s="715" t="s">
        <v>165</v>
      </c>
      <c r="E107" s="125">
        <v>13000</v>
      </c>
      <c r="F107" s="723">
        <v>15000</v>
      </c>
    </row>
    <row r="108" spans="1:6" ht="20.100000000000001" customHeight="1" x14ac:dyDescent="0.2">
      <c r="B108" s="716">
        <v>498</v>
      </c>
      <c r="C108" s="15" t="s">
        <v>523</v>
      </c>
      <c r="D108" s="715" t="s">
        <v>166</v>
      </c>
      <c r="E108" s="125"/>
      <c r="F108" s="723"/>
    </row>
    <row r="109" spans="1:6" ht="24" customHeight="1" x14ac:dyDescent="0.2">
      <c r="A109" s="37"/>
      <c r="B109" s="716" t="s">
        <v>524</v>
      </c>
      <c r="C109" s="15" t="s">
        <v>525</v>
      </c>
      <c r="D109" s="715" t="s">
        <v>167</v>
      </c>
      <c r="E109" s="125"/>
      <c r="F109" s="723"/>
    </row>
    <row r="110" spans="1:6" ht="23.25" customHeight="1" x14ac:dyDescent="0.2">
      <c r="A110" s="37"/>
      <c r="B110" s="822"/>
      <c r="C110" s="16" t="s">
        <v>526</v>
      </c>
      <c r="D110" s="826" t="s">
        <v>168</v>
      </c>
      <c r="E110" s="823">
        <f>E112+E122+E123+E131+E137+E136</f>
        <v>49900</v>
      </c>
      <c r="F110" s="824">
        <f>F112+F122+F123+F131+F137+F136</f>
        <v>55000</v>
      </c>
    </row>
    <row r="111" spans="1:6" ht="14.25" customHeight="1" x14ac:dyDescent="0.2">
      <c r="A111" s="37"/>
      <c r="B111" s="822"/>
      <c r="C111" s="17" t="s">
        <v>527</v>
      </c>
      <c r="D111" s="826"/>
      <c r="E111" s="823"/>
      <c r="F111" s="825"/>
    </row>
    <row r="112" spans="1:6" ht="20.100000000000001" customHeight="1" x14ac:dyDescent="0.2">
      <c r="A112" s="37"/>
      <c r="B112" s="716">
        <v>467</v>
      </c>
      <c r="C112" s="20" t="s">
        <v>528</v>
      </c>
      <c r="D112" s="715" t="s">
        <v>169</v>
      </c>
      <c r="E112" s="125"/>
      <c r="F112" s="723"/>
    </row>
    <row r="113" spans="1:6" ht="20.100000000000001" customHeight="1" x14ac:dyDescent="0.2">
      <c r="A113" s="37"/>
      <c r="B113" s="822" t="s">
        <v>529</v>
      </c>
      <c r="C113" s="18" t="s">
        <v>530</v>
      </c>
      <c r="D113" s="826" t="s">
        <v>170</v>
      </c>
      <c r="E113" s="823">
        <f>E115+E116+E117+E118+E119+E120+E121</f>
        <v>0</v>
      </c>
      <c r="F113" s="824">
        <f>F115+F116+F117+F118+F119+F120+F121</f>
        <v>0</v>
      </c>
    </row>
    <row r="114" spans="1:6" ht="15.75" customHeight="1" x14ac:dyDescent="0.2">
      <c r="A114" s="37"/>
      <c r="B114" s="822"/>
      <c r="C114" s="19" t="s">
        <v>531</v>
      </c>
      <c r="D114" s="826"/>
      <c r="E114" s="823"/>
      <c r="F114" s="825"/>
    </row>
    <row r="115" spans="1:6" ht="25.5" customHeight="1" x14ac:dyDescent="0.2">
      <c r="A115" s="37"/>
      <c r="B115" s="716" t="s">
        <v>532</v>
      </c>
      <c r="C115" s="20" t="s">
        <v>533</v>
      </c>
      <c r="D115" s="715" t="s">
        <v>171</v>
      </c>
      <c r="E115" s="125"/>
      <c r="F115" s="723"/>
    </row>
    <row r="116" spans="1:6" ht="25.5" customHeight="1" x14ac:dyDescent="0.2">
      <c r="B116" s="716" t="s">
        <v>532</v>
      </c>
      <c r="C116" s="20" t="s">
        <v>534</v>
      </c>
      <c r="D116" s="715" t="s">
        <v>172</v>
      </c>
      <c r="E116" s="125"/>
      <c r="F116" s="723"/>
    </row>
    <row r="117" spans="1:6" ht="25.5" customHeight="1" x14ac:dyDescent="0.2">
      <c r="B117" s="716" t="s">
        <v>535</v>
      </c>
      <c r="C117" s="20" t="s">
        <v>536</v>
      </c>
      <c r="D117" s="715" t="s">
        <v>173</v>
      </c>
      <c r="E117" s="125"/>
      <c r="F117" s="723"/>
    </row>
    <row r="118" spans="1:6" ht="24.75" customHeight="1" x14ac:dyDescent="0.2">
      <c r="B118" s="716" t="s">
        <v>537</v>
      </c>
      <c r="C118" s="20" t="s">
        <v>538</v>
      </c>
      <c r="D118" s="715" t="s">
        <v>174</v>
      </c>
      <c r="E118" s="125"/>
      <c r="F118" s="723"/>
    </row>
    <row r="119" spans="1:6" ht="24.75" customHeight="1" x14ac:dyDescent="0.2">
      <c r="B119" s="716" t="s">
        <v>539</v>
      </c>
      <c r="C119" s="20" t="s">
        <v>540</v>
      </c>
      <c r="D119" s="715" t="s">
        <v>175</v>
      </c>
      <c r="E119" s="125"/>
      <c r="F119" s="723"/>
    </row>
    <row r="120" spans="1:6" ht="20.100000000000001" customHeight="1" x14ac:dyDescent="0.2">
      <c r="B120" s="716">
        <v>426</v>
      </c>
      <c r="C120" s="20" t="s">
        <v>541</v>
      </c>
      <c r="D120" s="715" t="s">
        <v>176</v>
      </c>
      <c r="E120" s="125"/>
      <c r="F120" s="723"/>
    </row>
    <row r="121" spans="1:6" ht="20.100000000000001" customHeight="1" x14ac:dyDescent="0.2">
      <c r="B121" s="716">
        <v>428</v>
      </c>
      <c r="C121" s="20" t="s">
        <v>542</v>
      </c>
      <c r="D121" s="715" t="s">
        <v>177</v>
      </c>
      <c r="E121" s="125"/>
      <c r="F121" s="723"/>
    </row>
    <row r="122" spans="1:6" ht="20.100000000000001" customHeight="1" x14ac:dyDescent="0.2">
      <c r="B122" s="716">
        <v>430</v>
      </c>
      <c r="C122" s="20" t="s">
        <v>543</v>
      </c>
      <c r="D122" s="715" t="s">
        <v>178</v>
      </c>
      <c r="E122" s="125">
        <v>15000</v>
      </c>
      <c r="F122" s="723">
        <v>25000</v>
      </c>
    </row>
    <row r="123" spans="1:6" ht="20.100000000000001" customHeight="1" x14ac:dyDescent="0.2">
      <c r="A123" s="37"/>
      <c r="B123" s="822" t="s">
        <v>544</v>
      </c>
      <c r="C123" s="18" t="s">
        <v>545</v>
      </c>
      <c r="D123" s="826" t="s">
        <v>179</v>
      </c>
      <c r="E123" s="823">
        <f>E125+E126+E127+E128+E129+E130</f>
        <v>15000</v>
      </c>
      <c r="F123" s="824">
        <f>F125+F126+F127+F128+F129+F130</f>
        <v>10000</v>
      </c>
    </row>
    <row r="124" spans="1:6" ht="15.75" customHeight="1" x14ac:dyDescent="0.2">
      <c r="A124" s="37"/>
      <c r="B124" s="822"/>
      <c r="C124" s="19" t="s">
        <v>546</v>
      </c>
      <c r="D124" s="826"/>
      <c r="E124" s="823"/>
      <c r="F124" s="825"/>
    </row>
    <row r="125" spans="1:6" ht="24.75" customHeight="1" x14ac:dyDescent="0.2">
      <c r="B125" s="716" t="s">
        <v>547</v>
      </c>
      <c r="C125" s="20" t="s">
        <v>548</v>
      </c>
      <c r="D125" s="715" t="s">
        <v>180</v>
      </c>
      <c r="E125" s="125"/>
      <c r="F125" s="723"/>
    </row>
    <row r="126" spans="1:6" ht="24.75" customHeight="1" x14ac:dyDescent="0.2">
      <c r="B126" s="716" t="s">
        <v>549</v>
      </c>
      <c r="C126" s="20" t="s">
        <v>550</v>
      </c>
      <c r="D126" s="715" t="s">
        <v>181</v>
      </c>
      <c r="E126" s="125"/>
      <c r="F126" s="723"/>
    </row>
    <row r="127" spans="1:6" ht="20.100000000000001" customHeight="1" x14ac:dyDescent="0.2">
      <c r="B127" s="716">
        <v>435</v>
      </c>
      <c r="C127" s="20" t="s">
        <v>551</v>
      </c>
      <c r="D127" s="715" t="s">
        <v>182</v>
      </c>
      <c r="E127" s="125">
        <v>15000</v>
      </c>
      <c r="F127" s="723">
        <v>10000</v>
      </c>
    </row>
    <row r="128" spans="1:6" ht="20.100000000000001" customHeight="1" x14ac:dyDescent="0.2">
      <c r="B128" s="716">
        <v>436</v>
      </c>
      <c r="C128" s="20" t="s">
        <v>552</v>
      </c>
      <c r="D128" s="715" t="s">
        <v>183</v>
      </c>
      <c r="E128" s="125"/>
      <c r="F128" s="723"/>
    </row>
    <row r="129" spans="1:8" ht="20.100000000000001" customHeight="1" x14ac:dyDescent="0.2">
      <c r="B129" s="716" t="s">
        <v>553</v>
      </c>
      <c r="C129" s="20" t="s">
        <v>554</v>
      </c>
      <c r="D129" s="715" t="s">
        <v>184</v>
      </c>
      <c r="E129" s="125"/>
      <c r="F129" s="723"/>
    </row>
    <row r="130" spans="1:8" ht="20.100000000000001" customHeight="1" x14ac:dyDescent="0.2">
      <c r="B130" s="716" t="s">
        <v>553</v>
      </c>
      <c r="C130" s="20" t="s">
        <v>555</v>
      </c>
      <c r="D130" s="715" t="s">
        <v>185</v>
      </c>
      <c r="E130" s="125"/>
      <c r="F130" s="723"/>
    </row>
    <row r="131" spans="1:8" ht="20.100000000000001" customHeight="1" x14ac:dyDescent="0.2">
      <c r="A131" s="37"/>
      <c r="B131" s="822" t="s">
        <v>556</v>
      </c>
      <c r="C131" s="18" t="s">
        <v>557</v>
      </c>
      <c r="D131" s="826" t="s">
        <v>186</v>
      </c>
      <c r="E131" s="823">
        <f>E133+E134+E135</f>
        <v>19900</v>
      </c>
      <c r="F131" s="824">
        <f>F133+F134+F135</f>
        <v>20000</v>
      </c>
    </row>
    <row r="132" spans="1:8" ht="15" customHeight="1" x14ac:dyDescent="0.2">
      <c r="A132" s="37"/>
      <c r="B132" s="822"/>
      <c r="C132" s="19" t="s">
        <v>558</v>
      </c>
      <c r="D132" s="826"/>
      <c r="E132" s="823"/>
      <c r="F132" s="825"/>
    </row>
    <row r="133" spans="1:8" ht="20.100000000000001" customHeight="1" x14ac:dyDescent="0.2">
      <c r="B133" s="716" t="s">
        <v>791</v>
      </c>
      <c r="C133" s="20" t="s">
        <v>559</v>
      </c>
      <c r="D133" s="715" t="s">
        <v>187</v>
      </c>
      <c r="E133" s="125">
        <v>19000</v>
      </c>
      <c r="F133" s="723">
        <v>19000</v>
      </c>
    </row>
    <row r="134" spans="1:8" ht="24.75" customHeight="1" x14ac:dyDescent="0.2">
      <c r="B134" s="716" t="s">
        <v>560</v>
      </c>
      <c r="C134" s="20" t="s">
        <v>792</v>
      </c>
      <c r="D134" s="715" t="s">
        <v>188</v>
      </c>
      <c r="E134" s="125">
        <v>900</v>
      </c>
      <c r="F134" s="723">
        <v>1000</v>
      </c>
    </row>
    <row r="135" spans="1:8" ht="20.100000000000001" customHeight="1" x14ac:dyDescent="0.2">
      <c r="B135" s="716">
        <v>481</v>
      </c>
      <c r="C135" s="20" t="s">
        <v>561</v>
      </c>
      <c r="D135" s="715" t="s">
        <v>189</v>
      </c>
      <c r="E135" s="125"/>
      <c r="F135" s="723"/>
    </row>
    <row r="136" spans="1:8" ht="36.75" customHeight="1" x14ac:dyDescent="0.2">
      <c r="B136" s="716">
        <v>427</v>
      </c>
      <c r="C136" s="20" t="s">
        <v>562</v>
      </c>
      <c r="D136" s="715" t="s">
        <v>190</v>
      </c>
      <c r="E136" s="125"/>
      <c r="F136" s="723"/>
    </row>
    <row r="137" spans="1:8" ht="33" customHeight="1" x14ac:dyDescent="0.2">
      <c r="A137" s="37"/>
      <c r="B137" s="716" t="s">
        <v>563</v>
      </c>
      <c r="C137" s="20" t="s">
        <v>564</v>
      </c>
      <c r="D137" s="715" t="s">
        <v>191</v>
      </c>
      <c r="E137" s="125">
        <v>0</v>
      </c>
      <c r="F137" s="723"/>
    </row>
    <row r="138" spans="1:8" ht="20.100000000000001" customHeight="1" x14ac:dyDescent="0.2">
      <c r="A138" s="37"/>
      <c r="B138" s="822"/>
      <c r="C138" s="16" t="s">
        <v>565</v>
      </c>
      <c r="D138" s="826" t="s">
        <v>192</v>
      </c>
      <c r="E138" s="823"/>
      <c r="F138" s="824"/>
    </row>
    <row r="139" spans="1:8" ht="23.25" customHeight="1" x14ac:dyDescent="0.2">
      <c r="A139" s="37"/>
      <c r="B139" s="822"/>
      <c r="C139" s="17" t="s">
        <v>566</v>
      </c>
      <c r="D139" s="826"/>
      <c r="E139" s="823"/>
      <c r="F139" s="825"/>
    </row>
    <row r="140" spans="1:8" ht="20.100000000000001" customHeight="1" x14ac:dyDescent="0.2">
      <c r="A140" s="37"/>
      <c r="B140" s="822"/>
      <c r="C140" s="16" t="s">
        <v>567</v>
      </c>
      <c r="D140" s="826" t="s">
        <v>193</v>
      </c>
      <c r="E140" s="823">
        <f>E76+E91+E108+E109+E110-E138</f>
        <v>247713</v>
      </c>
      <c r="F140" s="824">
        <f>F76+F91+F108+F109+F110-F138</f>
        <v>255683</v>
      </c>
      <c r="H140" s="571"/>
    </row>
    <row r="141" spans="1:8" ht="12" customHeight="1" x14ac:dyDescent="0.2">
      <c r="A141" s="37"/>
      <c r="B141" s="822"/>
      <c r="C141" s="17" t="s">
        <v>568</v>
      </c>
      <c r="D141" s="826"/>
      <c r="E141" s="823"/>
      <c r="F141" s="825"/>
      <c r="H141" s="571"/>
    </row>
    <row r="142" spans="1:8" ht="20.100000000000001" customHeight="1" thickBot="1" x14ac:dyDescent="0.25">
      <c r="A142" s="37"/>
      <c r="B142" s="482">
        <v>89</v>
      </c>
      <c r="C142" s="26" t="s">
        <v>569</v>
      </c>
      <c r="D142" s="27" t="s">
        <v>194</v>
      </c>
      <c r="E142" s="127">
        <v>420000</v>
      </c>
      <c r="F142" s="260">
        <v>420000</v>
      </c>
    </row>
  </sheetData>
  <mergeCells count="73">
    <mergeCell ref="E61:E62"/>
    <mergeCell ref="F61:F62"/>
    <mergeCell ref="D56:D57"/>
    <mergeCell ref="B2:F2"/>
    <mergeCell ref="E27:E28"/>
    <mergeCell ref="F27:F28"/>
    <mergeCell ref="E40:E41"/>
    <mergeCell ref="F40:F41"/>
    <mergeCell ref="B17:B18"/>
    <mergeCell ref="D17:D18"/>
    <mergeCell ref="E17:E18"/>
    <mergeCell ref="F17:F18"/>
    <mergeCell ref="F8:F9"/>
    <mergeCell ref="B61:B62"/>
    <mergeCell ref="D61:D62"/>
    <mergeCell ref="D27:D28"/>
    <mergeCell ref="E56:E57"/>
    <mergeCell ref="F56:F57"/>
    <mergeCell ref="B49:B50"/>
    <mergeCell ref="D49:D50"/>
    <mergeCell ref="B56:B57"/>
    <mergeCell ref="E49:E50"/>
    <mergeCell ref="F49:F50"/>
    <mergeCell ref="E98:E99"/>
    <mergeCell ref="F98:F99"/>
    <mergeCell ref="E110:E111"/>
    <mergeCell ref="F110:F111"/>
    <mergeCell ref="E123:E124"/>
    <mergeCell ref="F123:F124"/>
    <mergeCell ref="E113:E114"/>
    <mergeCell ref="F113:F114"/>
    <mergeCell ref="E131:E132"/>
    <mergeCell ref="F131:F132"/>
    <mergeCell ref="E138:E139"/>
    <mergeCell ref="F138:F139"/>
    <mergeCell ref="E140:E141"/>
    <mergeCell ref="F140:F141"/>
    <mergeCell ref="B140:B141"/>
    <mergeCell ref="D140:D141"/>
    <mergeCell ref="B123:B124"/>
    <mergeCell ref="D123:D124"/>
    <mergeCell ref="B131:B132"/>
    <mergeCell ref="D131:D132"/>
    <mergeCell ref="B138:B139"/>
    <mergeCell ref="D138:D139"/>
    <mergeCell ref="B98:B99"/>
    <mergeCell ref="D98:D99"/>
    <mergeCell ref="B110:B111"/>
    <mergeCell ref="D110:D111"/>
    <mergeCell ref="B113:B114"/>
    <mergeCell ref="D113:D114"/>
    <mergeCell ref="F76:F77"/>
    <mergeCell ref="E91:E92"/>
    <mergeCell ref="F91:F92"/>
    <mergeCell ref="B93:B94"/>
    <mergeCell ref="D93:D94"/>
    <mergeCell ref="E93:E94"/>
    <mergeCell ref="F93:F94"/>
    <mergeCell ref="B76:B77"/>
    <mergeCell ref="D76:D77"/>
    <mergeCell ref="B91:B92"/>
    <mergeCell ref="D91:D92"/>
    <mergeCell ref="E76:E77"/>
    <mergeCell ref="B8:B9"/>
    <mergeCell ref="D8:D9"/>
    <mergeCell ref="B10:B11"/>
    <mergeCell ref="D10:D11"/>
    <mergeCell ref="E8:E9"/>
    <mergeCell ref="B27:B28"/>
    <mergeCell ref="E10:E11"/>
    <mergeCell ref="F10:F11"/>
    <mergeCell ref="B40:B41"/>
    <mergeCell ref="D40:D4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2" manualBreakCount="2">
    <brk id="41" max="16383" man="1"/>
    <brk id="120" max="16383" man="1"/>
  </rowBreaks>
  <ignoredErrors>
    <ignoredError sqref="D7:D139 D140:D142 B7:B14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G70"/>
  <sheetViews>
    <sheetView showGridLines="0" topLeftCell="A52" workbookViewId="0">
      <selection activeCell="D28" sqref="D28"/>
    </sheetView>
  </sheetViews>
  <sheetFormatPr defaultRowHeight="15.75" x14ac:dyDescent="0.25"/>
  <cols>
    <col min="1" max="1" width="3.42578125" style="41" customWidth="1"/>
    <col min="2" max="2" width="59.5703125" style="41" customWidth="1"/>
    <col min="3" max="3" width="9.42578125" style="41" customWidth="1"/>
    <col min="4" max="7" width="15.7109375" style="1" customWidth="1"/>
    <col min="8" max="16384" width="9.140625" style="41"/>
  </cols>
  <sheetData>
    <row r="1" spans="1:7" x14ac:dyDescent="0.25">
      <c r="G1" s="123" t="s">
        <v>758</v>
      </c>
    </row>
    <row r="2" spans="1:7" s="4" customFormat="1" ht="21.75" customHeight="1" x14ac:dyDescent="0.25">
      <c r="B2" s="845" t="s">
        <v>43</v>
      </c>
      <c r="C2" s="845"/>
      <c r="D2" s="845"/>
      <c r="E2" s="845"/>
      <c r="F2" s="845"/>
      <c r="G2" s="845"/>
    </row>
    <row r="3" spans="1:7" s="4" customFormat="1" ht="14.25" customHeight="1" x14ac:dyDescent="0.25">
      <c r="B3" s="846" t="s">
        <v>939</v>
      </c>
      <c r="C3" s="846"/>
      <c r="D3" s="846"/>
      <c r="E3" s="846"/>
      <c r="F3" s="846"/>
      <c r="G3" s="846"/>
    </row>
    <row r="4" spans="1:7" ht="16.5" thickBot="1" x14ac:dyDescent="0.3">
      <c r="D4" s="41"/>
      <c r="E4" s="41"/>
      <c r="F4" s="41"/>
      <c r="G4" s="34" t="s">
        <v>197</v>
      </c>
    </row>
    <row r="5" spans="1:7" ht="19.5" customHeight="1" x14ac:dyDescent="0.25">
      <c r="B5" s="935" t="s">
        <v>664</v>
      </c>
      <c r="C5" s="937" t="s">
        <v>40</v>
      </c>
      <c r="D5" s="908" t="s">
        <v>64</v>
      </c>
      <c r="E5" s="909"/>
      <c r="F5" s="909"/>
      <c r="G5" s="910"/>
    </row>
    <row r="6" spans="1:7" ht="36.75" customHeight="1" x14ac:dyDescent="0.25">
      <c r="A6" s="178"/>
      <c r="B6" s="936"/>
      <c r="C6" s="938"/>
      <c r="D6" s="460" t="s">
        <v>940</v>
      </c>
      <c r="E6" s="461" t="s">
        <v>941</v>
      </c>
      <c r="F6" s="460" t="s">
        <v>942</v>
      </c>
      <c r="G6" s="462" t="s">
        <v>943</v>
      </c>
    </row>
    <row r="7" spans="1:7" ht="15" customHeight="1" thickBot="1" x14ac:dyDescent="0.3">
      <c r="A7" s="178"/>
      <c r="B7" s="28">
        <v>1</v>
      </c>
      <c r="C7" s="25">
        <v>2</v>
      </c>
      <c r="D7" s="25">
        <v>3</v>
      </c>
      <c r="E7" s="25">
        <v>4</v>
      </c>
      <c r="F7" s="25">
        <v>5</v>
      </c>
      <c r="G7" s="49">
        <v>6</v>
      </c>
    </row>
    <row r="8" spans="1:7" s="54" customFormat="1" ht="20.100000000000001" customHeight="1" x14ac:dyDescent="0.25">
      <c r="A8" s="732"/>
      <c r="B8" s="733" t="s">
        <v>665</v>
      </c>
      <c r="C8" s="463"/>
      <c r="D8" s="684"/>
      <c r="E8" s="684"/>
      <c r="F8" s="684"/>
      <c r="G8" s="685"/>
    </row>
    <row r="9" spans="1:7" s="54" customFormat="1" ht="20.100000000000001" customHeight="1" x14ac:dyDescent="0.25">
      <c r="A9" s="732"/>
      <c r="B9" s="737" t="s">
        <v>666</v>
      </c>
      <c r="C9" s="464">
        <v>3001</v>
      </c>
      <c r="D9" s="756">
        <f>D10+D11+D12+D13</f>
        <v>77000</v>
      </c>
      <c r="E9" s="756">
        <f>E10+E11+E12+E13</f>
        <v>164500</v>
      </c>
      <c r="F9" s="756">
        <f>F10+F11+F12+F13</f>
        <v>269400</v>
      </c>
      <c r="G9" s="757">
        <f>G10+G11+G12+G13</f>
        <v>403000</v>
      </c>
    </row>
    <row r="10" spans="1:7" s="54" customFormat="1" ht="20.100000000000001" customHeight="1" x14ac:dyDescent="0.25">
      <c r="A10" s="732"/>
      <c r="B10" s="738" t="s">
        <v>667</v>
      </c>
      <c r="C10" s="14">
        <v>3002</v>
      </c>
      <c r="D10" s="170">
        <v>75000</v>
      </c>
      <c r="E10" s="751">
        <v>160000</v>
      </c>
      <c r="F10" s="751">
        <v>260100</v>
      </c>
      <c r="G10" s="126">
        <v>390000</v>
      </c>
    </row>
    <row r="11" spans="1:7" s="54" customFormat="1" ht="20.100000000000001" customHeight="1" x14ac:dyDescent="0.25">
      <c r="A11" s="732"/>
      <c r="B11" s="738" t="s">
        <v>668</v>
      </c>
      <c r="C11" s="14">
        <v>3003</v>
      </c>
      <c r="D11" s="751"/>
      <c r="E11" s="751"/>
      <c r="F11" s="751"/>
      <c r="G11" s="126"/>
    </row>
    <row r="12" spans="1:7" s="54" customFormat="1" ht="20.100000000000001" customHeight="1" x14ac:dyDescent="0.25">
      <c r="A12" s="732"/>
      <c r="B12" s="738" t="s">
        <v>669</v>
      </c>
      <c r="C12" s="14">
        <v>3004</v>
      </c>
      <c r="D12" s="751">
        <v>1000</v>
      </c>
      <c r="E12" s="751">
        <v>2000</v>
      </c>
      <c r="F12" s="751">
        <v>3500</v>
      </c>
      <c r="G12" s="126">
        <v>5000</v>
      </c>
    </row>
    <row r="13" spans="1:7" s="54" customFormat="1" ht="20.100000000000001" customHeight="1" x14ac:dyDescent="0.25">
      <c r="A13" s="732"/>
      <c r="B13" s="738" t="s">
        <v>774</v>
      </c>
      <c r="C13" s="14">
        <v>3005</v>
      </c>
      <c r="D13" s="751">
        <v>1000</v>
      </c>
      <c r="E13" s="751">
        <v>2500</v>
      </c>
      <c r="F13" s="751">
        <v>5800</v>
      </c>
      <c r="G13" s="126">
        <v>8000</v>
      </c>
    </row>
    <row r="14" spans="1:7" s="54" customFormat="1" ht="20.100000000000001" customHeight="1" x14ac:dyDescent="0.25">
      <c r="A14" s="732"/>
      <c r="B14" s="737" t="s">
        <v>670</v>
      </c>
      <c r="C14" s="465">
        <v>3006</v>
      </c>
      <c r="D14" s="758">
        <f>D15+D16+D17+D18+D19+D20+D21+D22</f>
        <v>89800</v>
      </c>
      <c r="E14" s="758">
        <f>E15+E16+E17+E18+E19+E20+E21+E22</f>
        <v>162602</v>
      </c>
      <c r="F14" s="758">
        <f>F15+F16+F17+F18+F19+F20+F21+F22</f>
        <v>259005</v>
      </c>
      <c r="G14" s="759">
        <f>G15+G16+G17+G18+G19+G20+G21+G22</f>
        <v>363150</v>
      </c>
    </row>
    <row r="15" spans="1:7" s="54" customFormat="1" ht="20.100000000000001" customHeight="1" x14ac:dyDescent="0.25">
      <c r="A15" s="732"/>
      <c r="B15" s="738" t="s">
        <v>671</v>
      </c>
      <c r="C15" s="14">
        <v>3007</v>
      </c>
      <c r="D15" s="751">
        <v>40000</v>
      </c>
      <c r="E15" s="751">
        <v>65000</v>
      </c>
      <c r="F15" s="751">
        <v>100900</v>
      </c>
      <c r="G15" s="126">
        <v>134640</v>
      </c>
    </row>
    <row r="16" spans="1:7" s="54" customFormat="1" ht="20.100000000000001" customHeight="1" x14ac:dyDescent="0.25">
      <c r="A16" s="732"/>
      <c r="B16" s="738" t="s">
        <v>672</v>
      </c>
      <c r="C16" s="14">
        <v>3008</v>
      </c>
      <c r="D16" s="751"/>
      <c r="E16" s="751"/>
      <c r="F16" s="751"/>
      <c r="G16" s="126"/>
    </row>
    <row r="17" spans="1:7" s="54" customFormat="1" ht="20.100000000000001" customHeight="1" x14ac:dyDescent="0.25">
      <c r="A17" s="732"/>
      <c r="B17" s="738" t="s">
        <v>673</v>
      </c>
      <c r="C17" s="14">
        <v>3009</v>
      </c>
      <c r="D17" s="751">
        <v>46000</v>
      </c>
      <c r="E17" s="751">
        <v>90000</v>
      </c>
      <c r="F17" s="751">
        <v>148000</v>
      </c>
      <c r="G17" s="126">
        <v>215000</v>
      </c>
    </row>
    <row r="18" spans="1:7" s="54" customFormat="1" ht="20.100000000000001" customHeight="1" x14ac:dyDescent="0.25">
      <c r="A18" s="732"/>
      <c r="B18" s="738" t="s">
        <v>674</v>
      </c>
      <c r="C18" s="14">
        <v>3010</v>
      </c>
      <c r="D18" s="751">
        <v>0</v>
      </c>
      <c r="E18" s="751">
        <v>2</v>
      </c>
      <c r="F18" s="751">
        <v>5</v>
      </c>
      <c r="G18" s="126">
        <v>10</v>
      </c>
    </row>
    <row r="19" spans="1:7" s="54" customFormat="1" ht="20.100000000000001" customHeight="1" x14ac:dyDescent="0.25">
      <c r="A19" s="732"/>
      <c r="B19" s="738" t="s">
        <v>675</v>
      </c>
      <c r="C19" s="14">
        <v>3011</v>
      </c>
      <c r="D19" s="171"/>
      <c r="E19" s="171"/>
      <c r="F19" s="171"/>
      <c r="G19" s="572"/>
    </row>
    <row r="20" spans="1:7" s="54" customFormat="1" ht="20.100000000000001" customHeight="1" x14ac:dyDescent="0.25">
      <c r="A20" s="732"/>
      <c r="B20" s="738" t="s">
        <v>676</v>
      </c>
      <c r="C20" s="14">
        <v>3012</v>
      </c>
      <c r="D20" s="751">
        <v>300</v>
      </c>
      <c r="E20" s="751">
        <v>600</v>
      </c>
      <c r="F20" s="751">
        <v>800</v>
      </c>
      <c r="G20" s="126">
        <v>1000</v>
      </c>
    </row>
    <row r="21" spans="1:7" s="54" customFormat="1" ht="20.100000000000001" customHeight="1" x14ac:dyDescent="0.25">
      <c r="A21" s="732"/>
      <c r="B21" s="738" t="s">
        <v>677</v>
      </c>
      <c r="C21" s="14">
        <v>3013</v>
      </c>
      <c r="D21" s="751">
        <v>3500</v>
      </c>
      <c r="E21" s="751">
        <v>7000</v>
      </c>
      <c r="F21" s="751">
        <v>9000</v>
      </c>
      <c r="G21" s="126">
        <v>12000</v>
      </c>
    </row>
    <row r="22" spans="1:7" s="54" customFormat="1" ht="20.100000000000001" customHeight="1" x14ac:dyDescent="0.25">
      <c r="A22" s="732"/>
      <c r="B22" s="738" t="s">
        <v>772</v>
      </c>
      <c r="C22" s="14">
        <v>3014</v>
      </c>
      <c r="D22" s="170"/>
      <c r="E22" s="170"/>
      <c r="F22" s="170">
        <v>300</v>
      </c>
      <c r="G22" s="573">
        <v>500</v>
      </c>
    </row>
    <row r="23" spans="1:7" s="54" customFormat="1" ht="20.100000000000001" customHeight="1" x14ac:dyDescent="0.25">
      <c r="A23" s="732"/>
      <c r="B23" s="738" t="s">
        <v>678</v>
      </c>
      <c r="C23" s="14">
        <v>3015</v>
      </c>
      <c r="D23" s="751"/>
      <c r="E23" s="751">
        <f>E9-E14</f>
        <v>1898</v>
      </c>
      <c r="F23" s="751">
        <f>F9-F14</f>
        <v>10395</v>
      </c>
      <c r="G23" s="126">
        <f>G9-G14</f>
        <v>39850</v>
      </c>
    </row>
    <row r="24" spans="1:7" s="54" customFormat="1" ht="20.100000000000001" customHeight="1" x14ac:dyDescent="0.25">
      <c r="A24" s="732"/>
      <c r="B24" s="738" t="s">
        <v>679</v>
      </c>
      <c r="C24" s="14">
        <v>3016</v>
      </c>
      <c r="D24" s="751">
        <f>D14-D9</f>
        <v>12800</v>
      </c>
      <c r="E24" s="751"/>
      <c r="F24" s="751"/>
      <c r="G24" s="126"/>
    </row>
    <row r="25" spans="1:7" s="54" customFormat="1" ht="20.100000000000001" customHeight="1" x14ac:dyDescent="0.25">
      <c r="A25" s="732"/>
      <c r="B25" s="739" t="s">
        <v>680</v>
      </c>
      <c r="C25" s="14"/>
      <c r="D25" s="751"/>
      <c r="E25" s="751"/>
      <c r="F25" s="751"/>
      <c r="G25" s="126"/>
    </row>
    <row r="26" spans="1:7" s="54" customFormat="1" ht="20.100000000000001" customHeight="1" x14ac:dyDescent="0.25">
      <c r="A26" s="732"/>
      <c r="B26" s="737" t="s">
        <v>131</v>
      </c>
      <c r="C26" s="465">
        <v>3017</v>
      </c>
      <c r="D26" s="758">
        <f>D27+D28+D29+D30+D31</f>
        <v>0</v>
      </c>
      <c r="E26" s="758">
        <f>E27+E28+E29+E30+E31</f>
        <v>0</v>
      </c>
      <c r="F26" s="758">
        <f>F27+F28+F29+F30+F31</f>
        <v>0</v>
      </c>
      <c r="G26" s="759">
        <f>G27+G28+G29+G30+G31</f>
        <v>0</v>
      </c>
    </row>
    <row r="27" spans="1:7" s="54" customFormat="1" ht="20.100000000000001" customHeight="1" x14ac:dyDescent="0.25">
      <c r="A27" s="732"/>
      <c r="B27" s="738" t="s">
        <v>681</v>
      </c>
      <c r="C27" s="14">
        <v>3018</v>
      </c>
      <c r="D27" s="751"/>
      <c r="E27" s="751"/>
      <c r="F27" s="751"/>
      <c r="G27" s="126"/>
    </row>
    <row r="28" spans="1:7" s="54" customFormat="1" ht="27.75" customHeight="1" x14ac:dyDescent="0.25">
      <c r="A28" s="732"/>
      <c r="B28" s="738" t="s">
        <v>682</v>
      </c>
      <c r="C28" s="14">
        <v>3019</v>
      </c>
      <c r="D28" s="751"/>
      <c r="E28" s="751"/>
      <c r="F28" s="751"/>
      <c r="G28" s="126"/>
    </row>
    <row r="29" spans="1:7" s="54" customFormat="1" ht="20.100000000000001" customHeight="1" x14ac:dyDescent="0.25">
      <c r="A29" s="732"/>
      <c r="B29" s="738" t="s">
        <v>683</v>
      </c>
      <c r="C29" s="14">
        <v>3020</v>
      </c>
      <c r="D29" s="751"/>
      <c r="E29" s="751"/>
      <c r="F29" s="751"/>
      <c r="G29" s="126"/>
    </row>
    <row r="30" spans="1:7" s="54" customFormat="1" ht="20.100000000000001" customHeight="1" x14ac:dyDescent="0.25">
      <c r="A30" s="732"/>
      <c r="B30" s="738" t="s">
        <v>684</v>
      </c>
      <c r="C30" s="14">
        <v>3021</v>
      </c>
      <c r="D30" s="751"/>
      <c r="E30" s="751"/>
      <c r="F30" s="751"/>
      <c r="G30" s="126"/>
    </row>
    <row r="31" spans="1:7" s="54" customFormat="1" ht="20.100000000000001" customHeight="1" x14ac:dyDescent="0.25">
      <c r="A31" s="732"/>
      <c r="B31" s="738" t="s">
        <v>32</v>
      </c>
      <c r="C31" s="14">
        <v>3022</v>
      </c>
      <c r="D31" s="751"/>
      <c r="E31" s="751"/>
      <c r="F31" s="751"/>
      <c r="G31" s="126"/>
    </row>
    <row r="32" spans="1:7" s="54" customFormat="1" ht="20.100000000000001" customHeight="1" x14ac:dyDescent="0.25">
      <c r="A32" s="732"/>
      <c r="B32" s="737" t="s">
        <v>132</v>
      </c>
      <c r="C32" s="465">
        <v>3023</v>
      </c>
      <c r="D32" s="760">
        <f>D33+D34+D35</f>
        <v>2000</v>
      </c>
      <c r="E32" s="760">
        <f>E33+E34+E35</f>
        <v>15000</v>
      </c>
      <c r="F32" s="760">
        <f>F33+F34+F35</f>
        <v>25000</v>
      </c>
      <c r="G32" s="761">
        <f>G33+G34+G35</f>
        <v>43440</v>
      </c>
    </row>
    <row r="33" spans="1:7" s="54" customFormat="1" ht="20.100000000000001" customHeight="1" x14ac:dyDescent="0.25">
      <c r="A33" s="732"/>
      <c r="B33" s="738" t="s">
        <v>685</v>
      </c>
      <c r="C33" s="14">
        <v>3024</v>
      </c>
      <c r="D33" s="751"/>
      <c r="E33" s="751"/>
      <c r="F33" s="751"/>
      <c r="G33" s="126"/>
    </row>
    <row r="34" spans="1:7" s="54" customFormat="1" ht="34.5" customHeight="1" x14ac:dyDescent="0.25">
      <c r="A34" s="732"/>
      <c r="B34" s="738" t="s">
        <v>686</v>
      </c>
      <c r="C34" s="14">
        <v>3025</v>
      </c>
      <c r="D34" s="751">
        <v>2000</v>
      </c>
      <c r="E34" s="751">
        <v>15000</v>
      </c>
      <c r="F34" s="751">
        <v>25000</v>
      </c>
      <c r="G34" s="126">
        <v>43440</v>
      </c>
    </row>
    <row r="35" spans="1:7" s="54" customFormat="1" ht="20.100000000000001" customHeight="1" x14ac:dyDescent="0.25">
      <c r="A35" s="732"/>
      <c r="B35" s="738" t="s">
        <v>687</v>
      </c>
      <c r="C35" s="14">
        <v>3026</v>
      </c>
      <c r="D35" s="170"/>
      <c r="E35" s="170"/>
      <c r="F35" s="170"/>
      <c r="G35" s="573"/>
    </row>
    <row r="36" spans="1:7" s="54" customFormat="1" ht="20.100000000000001" customHeight="1" x14ac:dyDescent="0.25">
      <c r="A36" s="732"/>
      <c r="B36" s="738" t="s">
        <v>688</v>
      </c>
      <c r="C36" s="14">
        <v>3027</v>
      </c>
      <c r="D36" s="751"/>
      <c r="E36" s="751"/>
      <c r="F36" s="751"/>
      <c r="G36" s="126"/>
    </row>
    <row r="37" spans="1:7" s="54" customFormat="1" ht="20.100000000000001" customHeight="1" x14ac:dyDescent="0.25">
      <c r="A37" s="732"/>
      <c r="B37" s="738" t="s">
        <v>689</v>
      </c>
      <c r="C37" s="14">
        <v>3028</v>
      </c>
      <c r="D37" s="751">
        <f>D32-D26</f>
        <v>2000</v>
      </c>
      <c r="E37" s="751">
        <f>E32-E26</f>
        <v>15000</v>
      </c>
      <c r="F37" s="751">
        <f>F32-F26</f>
        <v>25000</v>
      </c>
      <c r="G37" s="126">
        <f>G32-G26</f>
        <v>43440</v>
      </c>
    </row>
    <row r="38" spans="1:7" s="54" customFormat="1" ht="26.25" customHeight="1" x14ac:dyDescent="0.25">
      <c r="A38" s="732"/>
      <c r="B38" s="739" t="s">
        <v>690</v>
      </c>
      <c r="C38" s="14"/>
      <c r="D38" s="751"/>
      <c r="E38" s="751"/>
      <c r="F38" s="751"/>
      <c r="G38" s="126"/>
    </row>
    <row r="39" spans="1:7" s="54" customFormat="1" ht="20.100000000000001" customHeight="1" x14ac:dyDescent="0.25">
      <c r="A39" s="732"/>
      <c r="B39" s="737" t="s">
        <v>691</v>
      </c>
      <c r="C39" s="465">
        <v>3029</v>
      </c>
      <c r="D39" s="758">
        <f>D40+D41+D42+D43+D44+D45+D46</f>
        <v>0</v>
      </c>
      <c r="E39" s="758">
        <f>E40+E41+E42+E43+E44+E45+E46</f>
        <v>0</v>
      </c>
      <c r="F39" s="758">
        <f>F40+F41+F42+F43+F44+F45+F46</f>
        <v>0</v>
      </c>
      <c r="G39" s="759">
        <f>G40+G41+G42+G43+G44+G45+G46</f>
        <v>0</v>
      </c>
    </row>
    <row r="40" spans="1:7" s="54" customFormat="1" ht="20.100000000000001" customHeight="1" x14ac:dyDescent="0.25">
      <c r="A40" s="732"/>
      <c r="B40" s="738" t="s">
        <v>33</v>
      </c>
      <c r="C40" s="14">
        <v>3030</v>
      </c>
      <c r="D40" s="751"/>
      <c r="E40" s="751"/>
      <c r="F40" s="751"/>
      <c r="G40" s="126"/>
    </row>
    <row r="41" spans="1:7" s="54" customFormat="1" ht="20.100000000000001" customHeight="1" x14ac:dyDescent="0.25">
      <c r="A41" s="732"/>
      <c r="B41" s="738" t="s">
        <v>692</v>
      </c>
      <c r="C41" s="14">
        <v>3031</v>
      </c>
      <c r="D41" s="751"/>
      <c r="E41" s="751"/>
      <c r="F41" s="751"/>
      <c r="G41" s="126"/>
    </row>
    <row r="42" spans="1:7" s="54" customFormat="1" ht="20.100000000000001" customHeight="1" x14ac:dyDescent="0.25">
      <c r="A42" s="732"/>
      <c r="B42" s="738" t="s">
        <v>693</v>
      </c>
      <c r="C42" s="14">
        <v>3032</v>
      </c>
      <c r="D42" s="751"/>
      <c r="E42" s="751"/>
      <c r="F42" s="751"/>
      <c r="G42" s="126"/>
    </row>
    <row r="43" spans="1:7" s="54" customFormat="1" ht="20.100000000000001" customHeight="1" x14ac:dyDescent="0.25">
      <c r="A43" s="732"/>
      <c r="B43" s="738" t="s">
        <v>694</v>
      </c>
      <c r="C43" s="14">
        <v>3033</v>
      </c>
      <c r="D43" s="751"/>
      <c r="E43" s="751"/>
      <c r="F43" s="751"/>
      <c r="G43" s="126"/>
    </row>
    <row r="44" spans="1:7" s="54" customFormat="1" ht="20.100000000000001" customHeight="1" x14ac:dyDescent="0.25">
      <c r="A44" s="732"/>
      <c r="B44" s="738" t="s">
        <v>695</v>
      </c>
      <c r="C44" s="14">
        <v>3034</v>
      </c>
      <c r="D44" s="751"/>
      <c r="E44" s="751"/>
      <c r="F44" s="751"/>
      <c r="G44" s="126"/>
    </row>
    <row r="45" spans="1:7" s="54" customFormat="1" ht="20.100000000000001" customHeight="1" x14ac:dyDescent="0.25">
      <c r="A45" s="732"/>
      <c r="B45" s="738" t="s">
        <v>696</v>
      </c>
      <c r="C45" s="14">
        <v>3035</v>
      </c>
      <c r="D45" s="751"/>
      <c r="E45" s="751"/>
      <c r="F45" s="751"/>
      <c r="G45" s="126"/>
    </row>
    <row r="46" spans="1:7" s="54" customFormat="1" ht="20.100000000000001" customHeight="1" x14ac:dyDescent="0.25">
      <c r="A46" s="732"/>
      <c r="B46" s="738" t="s">
        <v>773</v>
      </c>
      <c r="C46" s="14">
        <v>3036</v>
      </c>
      <c r="D46" s="751"/>
      <c r="E46" s="751"/>
      <c r="F46" s="751"/>
      <c r="G46" s="126"/>
    </row>
    <row r="47" spans="1:7" s="54" customFormat="1" ht="20.100000000000001" customHeight="1" x14ac:dyDescent="0.25">
      <c r="A47" s="732"/>
      <c r="B47" s="737" t="s">
        <v>697</v>
      </c>
      <c r="C47" s="465">
        <v>3037</v>
      </c>
      <c r="D47" s="758">
        <f>D48+D49+D50+D51+D52+D53+D54+D55</f>
        <v>0</v>
      </c>
      <c r="E47" s="758">
        <f>E48+E49+E50+E51+E52+E53+E54+E55</f>
        <v>0</v>
      </c>
      <c r="F47" s="758">
        <f>F48+F49+F50+F51+F52+F53+F54+F55</f>
        <v>0</v>
      </c>
      <c r="G47" s="759">
        <f>G48+G49+G50+G51+G52+G53+G54+G55</f>
        <v>0</v>
      </c>
    </row>
    <row r="48" spans="1:7" s="54" customFormat="1" ht="20.100000000000001" customHeight="1" x14ac:dyDescent="0.25">
      <c r="A48" s="732"/>
      <c r="B48" s="738" t="s">
        <v>698</v>
      </c>
      <c r="C48" s="14">
        <v>3038</v>
      </c>
      <c r="D48" s="751"/>
      <c r="E48" s="751"/>
      <c r="F48" s="751"/>
      <c r="G48" s="126"/>
    </row>
    <row r="49" spans="1:7" s="54" customFormat="1" ht="20.100000000000001" customHeight="1" x14ac:dyDescent="0.25">
      <c r="A49" s="732"/>
      <c r="B49" s="738" t="s">
        <v>692</v>
      </c>
      <c r="C49" s="14">
        <v>3039</v>
      </c>
      <c r="D49" s="751"/>
      <c r="E49" s="751"/>
      <c r="F49" s="751"/>
      <c r="G49" s="126"/>
    </row>
    <row r="50" spans="1:7" s="54" customFormat="1" ht="20.100000000000001" customHeight="1" x14ac:dyDescent="0.25">
      <c r="A50" s="732"/>
      <c r="B50" s="738" t="s">
        <v>693</v>
      </c>
      <c r="C50" s="14">
        <v>3040</v>
      </c>
      <c r="D50" s="751"/>
      <c r="E50" s="751"/>
      <c r="F50" s="751"/>
      <c r="G50" s="126"/>
    </row>
    <row r="51" spans="1:7" s="54" customFormat="1" ht="20.100000000000001" customHeight="1" x14ac:dyDescent="0.25">
      <c r="A51" s="732"/>
      <c r="B51" s="738" t="s">
        <v>694</v>
      </c>
      <c r="C51" s="14">
        <v>3041</v>
      </c>
      <c r="D51" s="171"/>
      <c r="E51" s="171"/>
      <c r="F51" s="171"/>
      <c r="G51" s="572"/>
    </row>
    <row r="52" spans="1:7" s="54" customFormat="1" ht="20.100000000000001" customHeight="1" x14ac:dyDescent="0.25">
      <c r="A52" s="732"/>
      <c r="B52" s="738" t="s">
        <v>695</v>
      </c>
      <c r="C52" s="731">
        <v>3042</v>
      </c>
      <c r="D52" s="751"/>
      <c r="E52" s="751"/>
      <c r="F52" s="751"/>
      <c r="G52" s="126"/>
    </row>
    <row r="53" spans="1:7" s="54" customFormat="1" ht="20.100000000000001" customHeight="1" x14ac:dyDescent="0.25">
      <c r="A53" s="732"/>
      <c r="B53" s="738" t="s">
        <v>699</v>
      </c>
      <c r="C53" s="731">
        <v>3043</v>
      </c>
      <c r="D53" s="751"/>
      <c r="E53" s="751"/>
      <c r="F53" s="751"/>
      <c r="G53" s="126"/>
    </row>
    <row r="54" spans="1:7" s="54" customFormat="1" ht="20.100000000000001" customHeight="1" x14ac:dyDescent="0.25">
      <c r="A54" s="732"/>
      <c r="B54" s="738" t="s">
        <v>700</v>
      </c>
      <c r="C54" s="731">
        <v>3044</v>
      </c>
      <c r="D54" s="751"/>
      <c r="E54" s="751"/>
      <c r="F54" s="751"/>
      <c r="G54" s="126"/>
    </row>
    <row r="55" spans="1:7" s="54" customFormat="1" ht="20.100000000000001" customHeight="1" x14ac:dyDescent="0.25">
      <c r="A55" s="732"/>
      <c r="B55" s="738" t="s">
        <v>701</v>
      </c>
      <c r="C55" s="731">
        <v>3045</v>
      </c>
      <c r="D55" s="751"/>
      <c r="E55" s="751"/>
      <c r="F55" s="751"/>
      <c r="G55" s="126"/>
    </row>
    <row r="56" spans="1:7" s="54" customFormat="1" ht="20.100000000000001" customHeight="1" x14ac:dyDescent="0.25">
      <c r="A56" s="732"/>
      <c r="B56" s="738" t="s">
        <v>702</v>
      </c>
      <c r="C56" s="731">
        <v>3046</v>
      </c>
      <c r="D56" s="751">
        <f>D39-D47</f>
        <v>0</v>
      </c>
      <c r="E56" s="751">
        <f>E39-E47</f>
        <v>0</v>
      </c>
      <c r="F56" s="751">
        <f>F39-F47</f>
        <v>0</v>
      </c>
      <c r="G56" s="126">
        <f>G39-G47</f>
        <v>0</v>
      </c>
    </row>
    <row r="57" spans="1:7" s="54" customFormat="1" ht="20.100000000000001" customHeight="1" x14ac:dyDescent="0.25">
      <c r="A57" s="732"/>
      <c r="B57" s="738" t="s">
        <v>703</v>
      </c>
      <c r="C57" s="731">
        <v>3047</v>
      </c>
      <c r="D57" s="762">
        <f>D47-D39</f>
        <v>0</v>
      </c>
      <c r="E57" s="762">
        <f>E47-E39</f>
        <v>0</v>
      </c>
      <c r="F57" s="762">
        <f>F47-F39</f>
        <v>0</v>
      </c>
      <c r="G57" s="763">
        <f>G47-G39</f>
        <v>0</v>
      </c>
    </row>
    <row r="58" spans="1:7" s="54" customFormat="1" ht="20.100000000000001" customHeight="1" x14ac:dyDescent="0.25">
      <c r="A58" s="732"/>
      <c r="B58" s="739" t="s">
        <v>704</v>
      </c>
      <c r="C58" s="731">
        <v>3048</v>
      </c>
      <c r="D58" s="762">
        <f>D9+D26+D39</f>
        <v>77000</v>
      </c>
      <c r="E58" s="762">
        <f>E9+E26+E39</f>
        <v>164500</v>
      </c>
      <c r="F58" s="762">
        <f>F9+F26+F39</f>
        <v>269400</v>
      </c>
      <c r="G58" s="763">
        <f>G9+G26+G39</f>
        <v>403000</v>
      </c>
    </row>
    <row r="59" spans="1:7" s="54" customFormat="1" ht="20.100000000000001" customHeight="1" x14ac:dyDescent="0.25">
      <c r="A59" s="732"/>
      <c r="B59" s="739" t="s">
        <v>705</v>
      </c>
      <c r="C59" s="731">
        <v>3049</v>
      </c>
      <c r="D59" s="762">
        <f>D14+D32+D47</f>
        <v>91800</v>
      </c>
      <c r="E59" s="762">
        <f>E14+E32+E47</f>
        <v>177602</v>
      </c>
      <c r="F59" s="762">
        <f>F14+F32+F47</f>
        <v>284005</v>
      </c>
      <c r="G59" s="763">
        <f>G14+G32+G47</f>
        <v>406590</v>
      </c>
    </row>
    <row r="60" spans="1:7" s="54" customFormat="1" ht="20.100000000000001" customHeight="1" x14ac:dyDescent="0.25">
      <c r="A60" s="732"/>
      <c r="B60" s="737" t="s">
        <v>706</v>
      </c>
      <c r="C60" s="466">
        <v>3050</v>
      </c>
      <c r="D60" s="764"/>
      <c r="E60" s="764"/>
      <c r="F60" s="764"/>
      <c r="G60" s="765"/>
    </row>
    <row r="61" spans="1:7" s="54" customFormat="1" ht="20.100000000000001" customHeight="1" x14ac:dyDescent="0.25">
      <c r="A61" s="732"/>
      <c r="B61" s="737" t="s">
        <v>707</v>
      </c>
      <c r="C61" s="466">
        <v>3051</v>
      </c>
      <c r="D61" s="764">
        <f>D59-D58</f>
        <v>14800</v>
      </c>
      <c r="E61" s="764">
        <f>E59-E58</f>
        <v>13102</v>
      </c>
      <c r="F61" s="764">
        <f>F59-F58</f>
        <v>14605</v>
      </c>
      <c r="G61" s="765">
        <f>G59-G58</f>
        <v>3590</v>
      </c>
    </row>
    <row r="62" spans="1:7" s="54" customFormat="1" ht="20.100000000000001" customHeight="1" x14ac:dyDescent="0.25">
      <c r="A62" s="732"/>
      <c r="B62" s="737" t="s">
        <v>708</v>
      </c>
      <c r="C62" s="466">
        <v>3052</v>
      </c>
      <c r="D62" s="764">
        <v>40000</v>
      </c>
      <c r="E62" s="764">
        <v>40000</v>
      </c>
      <c r="F62" s="764">
        <v>40000</v>
      </c>
      <c r="G62" s="765">
        <v>40000</v>
      </c>
    </row>
    <row r="63" spans="1:7" s="54" customFormat="1" ht="24" customHeight="1" x14ac:dyDescent="0.25">
      <c r="A63" s="732"/>
      <c r="B63" s="739" t="s">
        <v>709</v>
      </c>
      <c r="C63" s="731">
        <v>3053</v>
      </c>
      <c r="D63" s="766"/>
      <c r="E63" s="766"/>
      <c r="F63" s="766"/>
      <c r="G63" s="767"/>
    </row>
    <row r="64" spans="1:7" s="54" customFormat="1" ht="24" customHeight="1" x14ac:dyDescent="0.25">
      <c r="A64" s="732"/>
      <c r="B64" s="739" t="s">
        <v>798</v>
      </c>
      <c r="C64" s="731">
        <v>3054</v>
      </c>
      <c r="D64" s="766"/>
      <c r="E64" s="766"/>
      <c r="F64" s="766"/>
      <c r="G64" s="767"/>
    </row>
    <row r="65" spans="2:7" s="54" customFormat="1" ht="20.100000000000001" customHeight="1" x14ac:dyDescent="0.25">
      <c r="B65" s="740" t="s">
        <v>710</v>
      </c>
      <c r="C65" s="933">
        <v>3055</v>
      </c>
      <c r="D65" s="939">
        <f>D60-D61+D62+D63-D64</f>
        <v>25200</v>
      </c>
      <c r="E65" s="939">
        <f>E60-E61+E62+E63-E64</f>
        <v>26898</v>
      </c>
      <c r="F65" s="939">
        <f>F60-F61+F62+F63-F64</f>
        <v>25395</v>
      </c>
      <c r="G65" s="941">
        <f>G60-G61+G62+G63-G64</f>
        <v>36410</v>
      </c>
    </row>
    <row r="66" spans="2:7" s="54" customFormat="1" ht="13.5" customHeight="1" thickBot="1" x14ac:dyDescent="0.3">
      <c r="B66" s="741" t="s">
        <v>711</v>
      </c>
      <c r="C66" s="934"/>
      <c r="D66" s="940"/>
      <c r="E66" s="940"/>
      <c r="F66" s="940"/>
      <c r="G66" s="942"/>
    </row>
    <row r="67" spans="2:7" x14ac:dyDescent="0.25">
      <c r="B67" s="43"/>
    </row>
    <row r="68" spans="2:7" ht="15.75" customHeight="1" x14ac:dyDescent="0.25">
      <c r="B68" s="843"/>
      <c r="C68" s="843"/>
      <c r="D68" s="843"/>
      <c r="E68" s="843"/>
      <c r="F68" s="843"/>
      <c r="G68" s="843"/>
    </row>
    <row r="69" spans="2:7" x14ac:dyDescent="0.25">
      <c r="B69" s="844"/>
      <c r="C69" s="844"/>
      <c r="D69" s="844"/>
      <c r="E69" s="844"/>
      <c r="F69" s="844"/>
      <c r="G69" s="844"/>
    </row>
    <row r="70" spans="2:7" x14ac:dyDescent="0.25">
      <c r="D70" s="41"/>
      <c r="E70" s="41"/>
      <c r="F70" s="41"/>
    </row>
  </sheetData>
  <mergeCells count="12">
    <mergeCell ref="B68:G68"/>
    <mergeCell ref="B69:G69"/>
    <mergeCell ref="D65:D66"/>
    <mergeCell ref="E65:E66"/>
    <mergeCell ref="F65:F66"/>
    <mergeCell ref="G65:G66"/>
    <mergeCell ref="B2:G2"/>
    <mergeCell ref="B3:G3"/>
    <mergeCell ref="C65:C66"/>
    <mergeCell ref="D5:G5"/>
    <mergeCell ref="B5:B6"/>
    <mergeCell ref="C5:C6"/>
  </mergeCells>
  <pageMargins left="0.11811023622047245" right="0.31496062992125984" top="0.74803149606299213" bottom="0.74803149606299213" header="0.31496062992125984" footer="0.31496062992125984"/>
  <pageSetup paperSize="9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6" tint="0.59999389629810485"/>
  </sheetPr>
  <dimension ref="B1:J23"/>
  <sheetViews>
    <sheetView showGridLines="0" zoomScale="85" zoomScaleNormal="85" workbookViewId="0">
      <selection activeCell="B8" sqref="B8:G9"/>
    </sheetView>
  </sheetViews>
  <sheetFormatPr defaultRowHeight="15" x14ac:dyDescent="0.2"/>
  <cols>
    <col min="1" max="1" width="3.85546875" style="4" customWidth="1"/>
    <col min="2" max="6" width="30.140625" style="4" customWidth="1"/>
    <col min="7" max="7" width="35.5703125" style="4" customWidth="1"/>
    <col min="8" max="8" width="18.85546875" style="4" customWidth="1"/>
    <col min="9" max="9" width="15.5703125" style="4" customWidth="1"/>
    <col min="10" max="16384" width="9.140625" style="4"/>
  </cols>
  <sheetData>
    <row r="1" spans="2:10" ht="18" x14ac:dyDescent="0.25">
      <c r="B1" s="180"/>
      <c r="C1" s="180"/>
      <c r="D1" s="180"/>
      <c r="E1" s="180"/>
      <c r="F1" s="180"/>
      <c r="G1" s="207" t="s">
        <v>361</v>
      </c>
    </row>
    <row r="2" spans="2:10" ht="15.75" x14ac:dyDescent="0.25">
      <c r="B2" s="180"/>
      <c r="C2" s="180"/>
      <c r="D2" s="180"/>
      <c r="E2" s="180"/>
      <c r="F2" s="180"/>
    </row>
    <row r="5" spans="2:10" ht="22.5" customHeight="1" x14ac:dyDescent="0.3">
      <c r="B5" s="944" t="s">
        <v>222</v>
      </c>
      <c r="C5" s="944"/>
      <c r="D5" s="944"/>
      <c r="E5" s="944"/>
      <c r="F5" s="944"/>
      <c r="G5" s="944"/>
      <c r="H5" s="181"/>
      <c r="I5" s="181"/>
    </row>
    <row r="6" spans="2:10" ht="15.75" x14ac:dyDescent="0.25">
      <c r="G6" s="56"/>
      <c r="H6" s="56"/>
      <c r="I6" s="56"/>
    </row>
    <row r="7" spans="2:10" ht="15.75" thickBot="1" x14ac:dyDescent="0.25">
      <c r="G7" s="179" t="s">
        <v>45</v>
      </c>
    </row>
    <row r="8" spans="2:10" s="182" customFormat="1" ht="18" customHeight="1" x14ac:dyDescent="0.25">
      <c r="B8" s="945" t="s">
        <v>947</v>
      </c>
      <c r="C8" s="946"/>
      <c r="D8" s="946"/>
      <c r="E8" s="946"/>
      <c r="F8" s="946"/>
      <c r="G8" s="947"/>
      <c r="J8" s="183"/>
    </row>
    <row r="9" spans="2:10" s="182" customFormat="1" ht="21.75" customHeight="1" thickBot="1" x14ac:dyDescent="0.3">
      <c r="B9" s="948"/>
      <c r="C9" s="949"/>
      <c r="D9" s="949"/>
      <c r="E9" s="949"/>
      <c r="F9" s="949"/>
      <c r="G9" s="950"/>
    </row>
    <row r="10" spans="2:10" s="182" customFormat="1" ht="60.75" customHeight="1" x14ac:dyDescent="0.25">
      <c r="B10" s="454" t="s">
        <v>223</v>
      </c>
      <c r="C10" s="458" t="s">
        <v>24</v>
      </c>
      <c r="D10" s="458" t="s">
        <v>224</v>
      </c>
      <c r="E10" s="458" t="s">
        <v>391</v>
      </c>
      <c r="F10" s="458" t="s">
        <v>225</v>
      </c>
      <c r="G10" s="459" t="s">
        <v>390</v>
      </c>
    </row>
    <row r="11" spans="2:10" s="182" customFormat="1" ht="17.25" customHeight="1" thickBot="1" x14ac:dyDescent="0.3">
      <c r="B11" s="184"/>
      <c r="C11" s="206">
        <v>1</v>
      </c>
      <c r="D11" s="206">
        <v>2</v>
      </c>
      <c r="E11" s="206">
        <v>3</v>
      </c>
      <c r="F11" s="206" t="s">
        <v>226</v>
      </c>
      <c r="G11" s="185">
        <v>5</v>
      </c>
    </row>
    <row r="12" spans="2:10" s="182" customFormat="1" ht="33" customHeight="1" x14ac:dyDescent="0.25">
      <c r="B12" s="186" t="s">
        <v>227</v>
      </c>
      <c r="C12" s="170">
        <v>0</v>
      </c>
      <c r="D12" s="170">
        <v>0</v>
      </c>
      <c r="E12" s="170">
        <v>0</v>
      </c>
      <c r="F12" s="187">
        <v>0</v>
      </c>
      <c r="G12" s="188">
        <v>0</v>
      </c>
    </row>
    <row r="13" spans="2:10" s="182" customFormat="1" ht="33" customHeight="1" x14ac:dyDescent="0.25">
      <c r="B13" s="189" t="s">
        <v>228</v>
      </c>
      <c r="C13" s="125"/>
      <c r="D13" s="125"/>
      <c r="E13" s="125"/>
      <c r="F13" s="125"/>
      <c r="G13" s="190"/>
    </row>
    <row r="14" spans="2:10" s="182" customFormat="1" ht="33" customHeight="1" thickBot="1" x14ac:dyDescent="0.3">
      <c r="B14" s="191" t="s">
        <v>21</v>
      </c>
      <c r="C14" s="127"/>
      <c r="D14" s="127"/>
      <c r="E14" s="127"/>
      <c r="F14" s="127"/>
      <c r="G14" s="192"/>
    </row>
    <row r="15" spans="2:10" s="182" customFormat="1" ht="42.75" customHeight="1" thickBot="1" x14ac:dyDescent="0.3">
      <c r="B15" s="193"/>
      <c r="C15" s="194"/>
      <c r="D15" s="2"/>
      <c r="E15" s="195"/>
      <c r="F15" s="196" t="s">
        <v>45</v>
      </c>
      <c r="G15" s="196"/>
    </row>
    <row r="16" spans="2:10" s="182" customFormat="1" ht="33" customHeight="1" x14ac:dyDescent="0.25">
      <c r="B16" s="951" t="s">
        <v>946</v>
      </c>
      <c r="C16" s="952"/>
      <c r="D16" s="952"/>
      <c r="E16" s="952"/>
      <c r="F16" s="953"/>
      <c r="G16" s="197"/>
      <c r="H16" s="198"/>
    </row>
    <row r="17" spans="2:8" s="182" customFormat="1" ht="18.75" thickBot="1" x14ac:dyDescent="0.3">
      <c r="B17" s="455"/>
      <c r="C17" s="456" t="s">
        <v>229</v>
      </c>
      <c r="D17" s="456" t="s">
        <v>230</v>
      </c>
      <c r="E17" s="456" t="s">
        <v>231</v>
      </c>
      <c r="F17" s="457" t="s">
        <v>232</v>
      </c>
      <c r="G17" s="199"/>
    </row>
    <row r="18" spans="2:8" s="182" customFormat="1" ht="33" customHeight="1" x14ac:dyDescent="0.25">
      <c r="B18" s="186" t="s">
        <v>227</v>
      </c>
      <c r="C18" s="187">
        <v>0</v>
      </c>
      <c r="D18" s="187">
        <v>0</v>
      </c>
      <c r="E18" s="187">
        <v>0</v>
      </c>
      <c r="F18" s="200">
        <v>0</v>
      </c>
      <c r="G18" s="201"/>
    </row>
    <row r="19" spans="2:8" ht="33" customHeight="1" x14ac:dyDescent="0.2">
      <c r="B19" s="202" t="s">
        <v>228</v>
      </c>
      <c r="C19" s="125"/>
      <c r="D19" s="125"/>
      <c r="E19" s="171"/>
      <c r="F19" s="126"/>
      <c r="G19" s="201"/>
      <c r="H19" s="201"/>
    </row>
    <row r="20" spans="2:8" ht="33" customHeight="1" thickBot="1" x14ac:dyDescent="0.25">
      <c r="B20" s="191" t="s">
        <v>21</v>
      </c>
      <c r="C20" s="127"/>
      <c r="D20" s="203"/>
      <c r="E20" s="204"/>
      <c r="F20" s="128"/>
      <c r="G20" s="201"/>
      <c r="H20" s="201"/>
    </row>
    <row r="21" spans="2:8" ht="33" customHeight="1" x14ac:dyDescent="0.2">
      <c r="G21" s="179"/>
    </row>
    <row r="22" spans="2:8" ht="18.75" customHeight="1" x14ac:dyDescent="0.2">
      <c r="B22" s="943" t="s">
        <v>775</v>
      </c>
      <c r="C22" s="943"/>
      <c r="D22" s="943"/>
      <c r="E22" s="943"/>
      <c r="F22" s="943"/>
      <c r="G22" s="943"/>
    </row>
    <row r="23" spans="2:8" ht="18.75" customHeight="1" x14ac:dyDescent="0.2">
      <c r="B23" s="205"/>
    </row>
  </sheetData>
  <mergeCells count="4">
    <mergeCell ref="B22:G22"/>
    <mergeCell ref="B5:G5"/>
    <mergeCell ref="B8:G9"/>
    <mergeCell ref="B16:F1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59999389629810485"/>
  </sheetPr>
  <dimension ref="B1:W96"/>
  <sheetViews>
    <sheetView showGridLines="0" zoomScale="70" zoomScaleNormal="70" workbookViewId="0">
      <selection activeCell="H13" sqref="H13"/>
    </sheetView>
  </sheetViews>
  <sheetFormatPr defaultRowHeight="15" x14ac:dyDescent="0.2"/>
  <cols>
    <col min="1" max="1" width="4" style="208" customWidth="1"/>
    <col min="2" max="2" width="7.7109375" style="208" customWidth="1"/>
    <col min="3" max="3" width="73.7109375" style="208" customWidth="1"/>
    <col min="4" max="9" width="20.7109375" style="208" customWidth="1"/>
    <col min="10" max="10" width="12.28515625" style="208" customWidth="1"/>
    <col min="11" max="11" width="13.42578125" style="208" customWidth="1"/>
    <col min="12" max="12" width="14.5703125" style="208" customWidth="1"/>
    <col min="13" max="13" width="19.140625" style="208" customWidth="1"/>
    <col min="14" max="14" width="18.28515625" style="208" customWidth="1"/>
    <col min="15" max="15" width="15.140625" style="208" customWidth="1"/>
    <col min="16" max="16" width="11.28515625" style="208" customWidth="1"/>
    <col min="17" max="17" width="13.140625" style="208" customWidth="1"/>
    <col min="18" max="18" width="13" style="208" customWidth="1"/>
    <col min="19" max="19" width="14.140625" style="208" customWidth="1"/>
    <col min="20" max="20" width="26.5703125" style="208" customWidth="1"/>
    <col min="21" max="16384" width="9.140625" style="208"/>
  </cols>
  <sheetData>
    <row r="1" spans="2:23" ht="18" x14ac:dyDescent="0.25">
      <c r="I1" s="224" t="s">
        <v>360</v>
      </c>
    </row>
    <row r="3" spans="2:23" ht="18" x14ac:dyDescent="0.25">
      <c r="B3" s="964" t="s">
        <v>44</v>
      </c>
      <c r="C3" s="964"/>
      <c r="D3" s="964"/>
      <c r="E3" s="964"/>
      <c r="F3" s="964"/>
      <c r="G3" s="964"/>
      <c r="H3" s="964"/>
      <c r="I3" s="964"/>
    </row>
    <row r="4" spans="2:23" ht="16.5" thickBot="1" x14ac:dyDescent="0.3">
      <c r="C4" s="209"/>
      <c r="D4" s="209"/>
      <c r="E4" s="209"/>
      <c r="F4" s="209"/>
      <c r="G4" s="209"/>
      <c r="H4" s="209"/>
      <c r="I4" s="210" t="s">
        <v>45</v>
      </c>
    </row>
    <row r="5" spans="2:23" ht="25.5" customHeight="1" x14ac:dyDescent="0.2">
      <c r="B5" s="957" t="s">
        <v>255</v>
      </c>
      <c r="C5" s="962" t="s">
        <v>47</v>
      </c>
      <c r="D5" s="957" t="s">
        <v>948</v>
      </c>
      <c r="E5" s="967" t="s">
        <v>949</v>
      </c>
      <c r="F5" s="965" t="s">
        <v>950</v>
      </c>
      <c r="G5" s="960" t="s">
        <v>941</v>
      </c>
      <c r="H5" s="960" t="s">
        <v>951</v>
      </c>
      <c r="I5" s="969" t="s">
        <v>943</v>
      </c>
      <c r="J5" s="956"/>
      <c r="K5" s="225"/>
      <c r="L5" s="956"/>
      <c r="M5" s="959"/>
      <c r="N5" s="956"/>
      <c r="O5" s="959"/>
      <c r="P5" s="956"/>
      <c r="Q5" s="959"/>
      <c r="R5" s="959"/>
      <c r="S5" s="959"/>
      <c r="T5" s="212"/>
      <c r="U5" s="212"/>
      <c r="V5" s="212"/>
      <c r="W5" s="212"/>
    </row>
    <row r="6" spans="2:23" ht="36.75" customHeight="1" thickBot="1" x14ac:dyDescent="0.25">
      <c r="B6" s="958"/>
      <c r="C6" s="963"/>
      <c r="D6" s="958"/>
      <c r="E6" s="968"/>
      <c r="F6" s="966"/>
      <c r="G6" s="961"/>
      <c r="H6" s="961"/>
      <c r="I6" s="970"/>
      <c r="J6" s="956"/>
      <c r="K6" s="226"/>
      <c r="L6" s="956"/>
      <c r="M6" s="956"/>
      <c r="N6" s="956"/>
      <c r="O6" s="959"/>
      <c r="P6" s="956"/>
      <c r="Q6" s="959"/>
      <c r="R6" s="959"/>
      <c r="S6" s="959"/>
      <c r="T6" s="212"/>
      <c r="U6" s="212"/>
      <c r="V6" s="212"/>
      <c r="W6" s="212"/>
    </row>
    <row r="7" spans="2:23" ht="36" customHeight="1" x14ac:dyDescent="0.2">
      <c r="B7" s="213" t="s">
        <v>83</v>
      </c>
      <c r="C7" s="214" t="s">
        <v>114</v>
      </c>
      <c r="D7" s="768">
        <v>99986300</v>
      </c>
      <c r="E7" s="768">
        <v>98303818</v>
      </c>
      <c r="F7" s="769">
        <v>26386244.309999999</v>
      </c>
      <c r="G7" s="770">
        <v>53317076.549999997</v>
      </c>
      <c r="H7" s="770">
        <v>79617009.480000004</v>
      </c>
      <c r="I7" s="771">
        <v>108031776</v>
      </c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</row>
    <row r="8" spans="2:23" ht="36" customHeight="1" x14ac:dyDescent="0.2">
      <c r="B8" s="215" t="s">
        <v>84</v>
      </c>
      <c r="C8" s="216" t="s">
        <v>115</v>
      </c>
      <c r="D8" s="772">
        <v>142200000</v>
      </c>
      <c r="E8" s="772">
        <v>139777201</v>
      </c>
      <c r="F8" s="773">
        <v>37105911.850000001</v>
      </c>
      <c r="G8" s="774">
        <v>75523648.400000006</v>
      </c>
      <c r="H8" s="774">
        <v>113041384</v>
      </c>
      <c r="I8" s="775">
        <v>153576000</v>
      </c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</row>
    <row r="9" spans="2:23" ht="36" customHeight="1" x14ac:dyDescent="0.2">
      <c r="B9" s="215" t="s">
        <v>85</v>
      </c>
      <c r="C9" s="216" t="s">
        <v>116</v>
      </c>
      <c r="D9" s="772">
        <v>163700000</v>
      </c>
      <c r="E9" s="772">
        <v>160953447</v>
      </c>
      <c r="F9" s="773">
        <v>42727457.670000002</v>
      </c>
      <c r="G9" s="774">
        <v>86965479.519999996</v>
      </c>
      <c r="H9" s="774">
        <v>130167150</v>
      </c>
      <c r="I9" s="775">
        <v>176796000</v>
      </c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</row>
    <row r="10" spans="2:23" ht="36" customHeight="1" x14ac:dyDescent="0.2">
      <c r="B10" s="215" t="s">
        <v>86</v>
      </c>
      <c r="C10" s="216" t="s">
        <v>117</v>
      </c>
      <c r="D10" s="772">
        <f t="shared" ref="D10:I10" si="0">D12+D11</f>
        <v>152</v>
      </c>
      <c r="E10" s="772">
        <f>E12+E11</f>
        <v>152</v>
      </c>
      <c r="F10" s="776">
        <f t="shared" si="0"/>
        <v>121</v>
      </c>
      <c r="G10" s="776">
        <f t="shared" si="0"/>
        <v>120</v>
      </c>
      <c r="H10" s="776">
        <f t="shared" si="0"/>
        <v>119</v>
      </c>
      <c r="I10" s="777">
        <f t="shared" si="0"/>
        <v>116</v>
      </c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</row>
    <row r="11" spans="2:23" ht="36" customHeight="1" x14ac:dyDescent="0.2">
      <c r="B11" s="215" t="s">
        <v>118</v>
      </c>
      <c r="C11" s="217" t="s">
        <v>119</v>
      </c>
      <c r="D11" s="772">
        <v>151</v>
      </c>
      <c r="E11" s="772">
        <v>151</v>
      </c>
      <c r="F11" s="773">
        <v>120</v>
      </c>
      <c r="G11" s="774">
        <v>119</v>
      </c>
      <c r="H11" s="774">
        <v>118</v>
      </c>
      <c r="I11" s="775">
        <v>115</v>
      </c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</row>
    <row r="12" spans="2:23" ht="36" customHeight="1" x14ac:dyDescent="0.2">
      <c r="B12" s="215" t="s">
        <v>120</v>
      </c>
      <c r="C12" s="217" t="s">
        <v>121</v>
      </c>
      <c r="D12" s="772">
        <v>1</v>
      </c>
      <c r="E12" s="772">
        <v>1</v>
      </c>
      <c r="F12" s="773">
        <v>1</v>
      </c>
      <c r="G12" s="774">
        <v>1</v>
      </c>
      <c r="H12" s="774">
        <v>1</v>
      </c>
      <c r="I12" s="775">
        <v>1</v>
      </c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</row>
    <row r="13" spans="2:23" ht="36" customHeight="1" x14ac:dyDescent="0.2">
      <c r="B13" s="215" t="s">
        <v>75</v>
      </c>
      <c r="C13" s="218" t="s">
        <v>50</v>
      </c>
      <c r="D13" s="772">
        <v>490000</v>
      </c>
      <c r="E13" s="772">
        <v>490000</v>
      </c>
      <c r="F13" s="773">
        <v>122500</v>
      </c>
      <c r="G13" s="774">
        <v>245000</v>
      </c>
      <c r="H13" s="774">
        <v>367500</v>
      </c>
      <c r="I13" s="775">
        <v>490000</v>
      </c>
      <c r="J13" s="212"/>
      <c r="K13" s="212"/>
      <c r="L13" s="712"/>
      <c r="M13" s="712"/>
      <c r="N13" s="712"/>
      <c r="O13" s="212"/>
      <c r="P13" s="212"/>
      <c r="Q13" s="212"/>
      <c r="R13" s="212"/>
      <c r="S13" s="212"/>
      <c r="T13" s="212"/>
      <c r="U13" s="212"/>
      <c r="V13" s="212"/>
      <c r="W13" s="212"/>
    </row>
    <row r="14" spans="2:23" ht="36" customHeight="1" x14ac:dyDescent="0.2">
      <c r="B14" s="215" t="s">
        <v>76</v>
      </c>
      <c r="C14" s="218" t="s">
        <v>221</v>
      </c>
      <c r="D14" s="772">
        <v>3</v>
      </c>
      <c r="E14" s="772">
        <v>3</v>
      </c>
      <c r="F14" s="773">
        <v>3</v>
      </c>
      <c r="G14" s="774">
        <v>3</v>
      </c>
      <c r="H14" s="774">
        <v>3</v>
      </c>
      <c r="I14" s="775">
        <v>3</v>
      </c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</row>
    <row r="15" spans="2:23" ht="36" customHeight="1" x14ac:dyDescent="0.2">
      <c r="B15" s="215" t="s">
        <v>77</v>
      </c>
      <c r="C15" s="218" t="s">
        <v>51</v>
      </c>
      <c r="D15" s="772"/>
      <c r="E15" s="772"/>
      <c r="F15" s="773"/>
      <c r="G15" s="774"/>
      <c r="H15" s="774"/>
      <c r="I15" s="775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</row>
    <row r="16" spans="2:23" ht="36" customHeight="1" x14ac:dyDescent="0.2">
      <c r="B16" s="215" t="s">
        <v>122</v>
      </c>
      <c r="C16" s="218" t="s">
        <v>234</v>
      </c>
      <c r="D16" s="772"/>
      <c r="E16" s="772"/>
      <c r="F16" s="773"/>
      <c r="G16" s="774"/>
      <c r="H16" s="774"/>
      <c r="I16" s="775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</row>
    <row r="17" spans="2:23" ht="36" customHeight="1" x14ac:dyDescent="0.2">
      <c r="B17" s="215" t="s">
        <v>78</v>
      </c>
      <c r="C17" s="216" t="s">
        <v>52</v>
      </c>
      <c r="D17" s="772">
        <v>24900000</v>
      </c>
      <c r="E17" s="772">
        <v>24900000</v>
      </c>
      <c r="F17" s="773">
        <v>6500000</v>
      </c>
      <c r="G17" s="774">
        <v>13000000</v>
      </c>
      <c r="H17" s="774">
        <v>18000000</v>
      </c>
      <c r="I17" s="775">
        <v>23000000</v>
      </c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</row>
    <row r="18" spans="2:23" ht="36" customHeight="1" x14ac:dyDescent="0.2">
      <c r="B18" s="215" t="s">
        <v>79</v>
      </c>
      <c r="C18" s="219" t="s">
        <v>220</v>
      </c>
      <c r="D18" s="772">
        <v>15</v>
      </c>
      <c r="E18" s="772">
        <v>15</v>
      </c>
      <c r="F18" s="773">
        <v>25</v>
      </c>
      <c r="G18" s="774">
        <v>25</v>
      </c>
      <c r="H18" s="774">
        <v>25</v>
      </c>
      <c r="I18" s="775">
        <v>25</v>
      </c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</row>
    <row r="19" spans="2:23" ht="36" customHeight="1" x14ac:dyDescent="0.2">
      <c r="B19" s="215" t="s">
        <v>80</v>
      </c>
      <c r="C19" s="216" t="s">
        <v>53</v>
      </c>
      <c r="D19" s="772"/>
      <c r="E19" s="772"/>
      <c r="F19" s="773"/>
      <c r="G19" s="774"/>
      <c r="H19" s="774"/>
      <c r="I19" s="775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</row>
    <row r="20" spans="2:23" ht="36" customHeight="1" x14ac:dyDescent="0.2">
      <c r="B20" s="215" t="s">
        <v>81</v>
      </c>
      <c r="C20" s="218" t="s">
        <v>233</v>
      </c>
      <c r="D20" s="772"/>
      <c r="E20" s="772"/>
      <c r="F20" s="773"/>
      <c r="G20" s="774"/>
      <c r="H20" s="774"/>
      <c r="I20" s="775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</row>
    <row r="21" spans="2:23" ht="36" customHeight="1" x14ac:dyDescent="0.2">
      <c r="B21" s="215" t="s">
        <v>109</v>
      </c>
      <c r="C21" s="216" t="s">
        <v>92</v>
      </c>
      <c r="D21" s="772"/>
      <c r="E21" s="772"/>
      <c r="F21" s="773"/>
      <c r="G21" s="774"/>
      <c r="H21" s="774"/>
      <c r="I21" s="775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</row>
    <row r="22" spans="2:23" ht="36" customHeight="1" x14ac:dyDescent="0.2">
      <c r="B22" s="215" t="s">
        <v>38</v>
      </c>
      <c r="C22" s="216" t="s">
        <v>236</v>
      </c>
      <c r="D22" s="772"/>
      <c r="E22" s="772"/>
      <c r="F22" s="773"/>
      <c r="G22" s="774"/>
      <c r="H22" s="774"/>
      <c r="I22" s="775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</row>
    <row r="23" spans="2:23" ht="36" customHeight="1" x14ac:dyDescent="0.2">
      <c r="B23" s="215" t="s">
        <v>110</v>
      </c>
      <c r="C23" s="216" t="s">
        <v>342</v>
      </c>
      <c r="D23" s="772">
        <v>1750000</v>
      </c>
      <c r="E23" s="772">
        <v>1750000</v>
      </c>
      <c r="F23" s="778">
        <v>450000</v>
      </c>
      <c r="G23" s="779">
        <v>870000</v>
      </c>
      <c r="H23" s="779">
        <v>1340000</v>
      </c>
      <c r="I23" s="780">
        <v>1750000</v>
      </c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</row>
    <row r="24" spans="2:23" ht="36" customHeight="1" x14ac:dyDescent="0.2">
      <c r="B24" s="215" t="s">
        <v>123</v>
      </c>
      <c r="C24" s="216" t="s">
        <v>341</v>
      </c>
      <c r="D24" s="772">
        <v>3</v>
      </c>
      <c r="E24" s="772">
        <v>3</v>
      </c>
      <c r="F24" s="773">
        <v>3</v>
      </c>
      <c r="G24" s="774">
        <v>3</v>
      </c>
      <c r="H24" s="774">
        <v>3</v>
      </c>
      <c r="I24" s="775">
        <v>3</v>
      </c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</row>
    <row r="25" spans="2:23" ht="36" customHeight="1" x14ac:dyDescent="0.2">
      <c r="B25" s="215" t="s">
        <v>124</v>
      </c>
      <c r="C25" s="216" t="s">
        <v>200</v>
      </c>
      <c r="D25" s="772"/>
      <c r="E25" s="772"/>
      <c r="F25" s="773"/>
      <c r="G25" s="774"/>
      <c r="H25" s="774"/>
      <c r="I25" s="775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</row>
    <row r="26" spans="2:23" ht="36" customHeight="1" x14ac:dyDescent="0.2">
      <c r="B26" s="215" t="s">
        <v>125</v>
      </c>
      <c r="C26" s="216" t="s">
        <v>235</v>
      </c>
      <c r="D26" s="772"/>
      <c r="E26" s="772"/>
      <c r="F26" s="773"/>
      <c r="G26" s="774"/>
      <c r="H26" s="774"/>
      <c r="I26" s="775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</row>
    <row r="27" spans="2:23" ht="36" customHeight="1" x14ac:dyDescent="0.2">
      <c r="B27" s="215" t="s">
        <v>126</v>
      </c>
      <c r="C27" s="216" t="s">
        <v>54</v>
      </c>
      <c r="D27" s="772">
        <v>11000000</v>
      </c>
      <c r="E27" s="772">
        <v>11000000</v>
      </c>
      <c r="F27" s="773">
        <v>2810000</v>
      </c>
      <c r="G27" s="774">
        <v>5700000</v>
      </c>
      <c r="H27" s="774">
        <v>8800000</v>
      </c>
      <c r="I27" s="775">
        <v>11700000</v>
      </c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</row>
    <row r="28" spans="2:23" ht="36" customHeight="1" x14ac:dyDescent="0.2">
      <c r="B28" s="215" t="s">
        <v>127</v>
      </c>
      <c r="C28" s="216" t="s">
        <v>41</v>
      </c>
      <c r="D28" s="772">
        <v>70000</v>
      </c>
      <c r="E28" s="772">
        <v>70000</v>
      </c>
      <c r="F28" s="773">
        <v>15000</v>
      </c>
      <c r="G28" s="774">
        <v>25000</v>
      </c>
      <c r="H28" s="774">
        <v>40000</v>
      </c>
      <c r="I28" s="775">
        <v>70000</v>
      </c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</row>
    <row r="29" spans="2:23" ht="36" customHeight="1" x14ac:dyDescent="0.2">
      <c r="B29" s="215" t="s">
        <v>111</v>
      </c>
      <c r="C29" s="220" t="s">
        <v>42</v>
      </c>
      <c r="D29" s="772">
        <v>55000</v>
      </c>
      <c r="E29" s="772">
        <v>55000</v>
      </c>
      <c r="F29" s="773">
        <v>10000</v>
      </c>
      <c r="G29" s="774">
        <v>20000</v>
      </c>
      <c r="H29" s="774">
        <v>30000</v>
      </c>
      <c r="I29" s="775">
        <v>55000</v>
      </c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</row>
    <row r="30" spans="2:23" ht="36" customHeight="1" x14ac:dyDescent="0.2">
      <c r="B30" s="215" t="s">
        <v>112</v>
      </c>
      <c r="C30" s="216" t="s">
        <v>55</v>
      </c>
      <c r="D30" s="772">
        <v>600000</v>
      </c>
      <c r="E30" s="772">
        <v>600000</v>
      </c>
      <c r="F30" s="773">
        <v>100000</v>
      </c>
      <c r="G30" s="774">
        <v>150000</v>
      </c>
      <c r="H30" s="774">
        <v>200000</v>
      </c>
      <c r="I30" s="775">
        <v>600000</v>
      </c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</row>
    <row r="31" spans="2:23" ht="36" customHeight="1" x14ac:dyDescent="0.2">
      <c r="B31" s="215" t="s">
        <v>199</v>
      </c>
      <c r="C31" s="216" t="s">
        <v>382</v>
      </c>
      <c r="D31" s="772">
        <v>12</v>
      </c>
      <c r="E31" s="772">
        <v>12</v>
      </c>
      <c r="F31" s="773">
        <v>2</v>
      </c>
      <c r="G31" s="774">
        <v>3</v>
      </c>
      <c r="H31" s="774">
        <v>4</v>
      </c>
      <c r="I31" s="775">
        <v>12</v>
      </c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</row>
    <row r="32" spans="2:23" ht="36" customHeight="1" x14ac:dyDescent="0.2">
      <c r="B32" s="215" t="s">
        <v>39</v>
      </c>
      <c r="C32" s="216" t="s">
        <v>56</v>
      </c>
      <c r="D32" s="772">
        <v>50000</v>
      </c>
      <c r="E32" s="772">
        <v>50000</v>
      </c>
      <c r="F32" s="773">
        <v>0</v>
      </c>
      <c r="G32" s="774">
        <v>50000</v>
      </c>
      <c r="H32" s="774">
        <v>50000</v>
      </c>
      <c r="I32" s="775">
        <v>50000</v>
      </c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</row>
    <row r="33" spans="2:23" ht="36" customHeight="1" x14ac:dyDescent="0.2">
      <c r="B33" s="215" t="s">
        <v>128</v>
      </c>
      <c r="C33" s="216" t="s">
        <v>394</v>
      </c>
      <c r="D33" s="772">
        <v>1</v>
      </c>
      <c r="E33" s="772">
        <v>1</v>
      </c>
      <c r="F33" s="773"/>
      <c r="G33" s="774"/>
      <c r="H33" s="774"/>
      <c r="I33" s="775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</row>
    <row r="34" spans="2:23" ht="36" customHeight="1" x14ac:dyDescent="0.2">
      <c r="B34" s="215" t="s">
        <v>129</v>
      </c>
      <c r="C34" s="216" t="s">
        <v>57</v>
      </c>
      <c r="D34" s="772"/>
      <c r="E34" s="772"/>
      <c r="F34" s="773"/>
      <c r="G34" s="774"/>
      <c r="H34" s="774"/>
      <c r="I34" s="775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</row>
    <row r="35" spans="2:23" ht="36" customHeight="1" x14ac:dyDescent="0.2">
      <c r="B35" s="215" t="s">
        <v>113</v>
      </c>
      <c r="C35" s="216" t="s">
        <v>58</v>
      </c>
      <c r="D35" s="772">
        <v>6800000</v>
      </c>
      <c r="E35" s="772">
        <v>6800000</v>
      </c>
      <c r="F35" s="773">
        <v>100000</v>
      </c>
      <c r="G35" s="774">
        <v>3500000</v>
      </c>
      <c r="H35" s="774">
        <v>3700000</v>
      </c>
      <c r="I35" s="775">
        <v>6800000</v>
      </c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</row>
    <row r="36" spans="2:23" ht="36" customHeight="1" x14ac:dyDescent="0.2">
      <c r="B36" s="215" t="s">
        <v>130</v>
      </c>
      <c r="C36" s="216" t="s">
        <v>59</v>
      </c>
      <c r="D36" s="772"/>
      <c r="E36" s="772"/>
      <c r="F36" s="773"/>
      <c r="G36" s="774"/>
      <c r="H36" s="774"/>
      <c r="I36" s="775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</row>
    <row r="37" spans="2:23" ht="36" customHeight="1" x14ac:dyDescent="0.2">
      <c r="B37" s="487" t="s">
        <v>383</v>
      </c>
      <c r="C37" s="486" t="s">
        <v>60</v>
      </c>
      <c r="D37" s="781">
        <v>1050000</v>
      </c>
      <c r="E37" s="781">
        <v>1050000</v>
      </c>
      <c r="F37" s="782">
        <v>100000</v>
      </c>
      <c r="G37" s="774">
        <v>150000</v>
      </c>
      <c r="H37" s="774">
        <v>200000</v>
      </c>
      <c r="I37" s="783">
        <v>1120000</v>
      </c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</row>
    <row r="38" spans="2:23" s="485" customFormat="1" ht="36" customHeight="1" thickBot="1" x14ac:dyDescent="0.25">
      <c r="B38" s="483" t="s">
        <v>765</v>
      </c>
      <c r="C38" s="484" t="s">
        <v>766</v>
      </c>
      <c r="D38" s="784">
        <v>300000</v>
      </c>
      <c r="E38" s="784">
        <v>130000</v>
      </c>
      <c r="F38" s="785">
        <v>100000</v>
      </c>
      <c r="G38" s="786">
        <v>100000</v>
      </c>
      <c r="H38" s="786">
        <v>200000</v>
      </c>
      <c r="I38" s="787">
        <v>150000</v>
      </c>
      <c r="J38" s="398"/>
      <c r="K38" s="398"/>
      <c r="L38" s="398"/>
      <c r="M38" s="398"/>
      <c r="N38" s="398"/>
      <c r="O38" s="398"/>
      <c r="P38" s="398"/>
      <c r="Q38" s="398"/>
      <c r="R38" s="398"/>
      <c r="S38" s="398"/>
      <c r="T38" s="398"/>
      <c r="U38" s="398"/>
      <c r="V38" s="398"/>
      <c r="W38" s="398"/>
    </row>
    <row r="39" spans="2:23" x14ac:dyDescent="0.2">
      <c r="B39" s="211"/>
      <c r="C39" s="221"/>
      <c r="D39" s="221"/>
      <c r="E39" s="221"/>
      <c r="F39" s="221"/>
      <c r="G39" s="221"/>
      <c r="H39" s="221"/>
      <c r="I39" s="221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</row>
    <row r="40" spans="2:23" ht="19.5" customHeight="1" x14ac:dyDescent="0.2">
      <c r="B40" s="211"/>
      <c r="C40" s="955" t="s">
        <v>237</v>
      </c>
      <c r="D40" s="955"/>
      <c r="E40" s="222"/>
      <c r="F40" s="211"/>
      <c r="G40" s="211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</row>
    <row r="41" spans="2:23" ht="18.75" customHeight="1" x14ac:dyDescent="0.2">
      <c r="B41" s="211"/>
      <c r="C41" s="954" t="s">
        <v>401</v>
      </c>
      <c r="D41" s="954"/>
      <c r="E41" s="954"/>
      <c r="F41" s="221"/>
      <c r="G41" s="221"/>
      <c r="H41" s="221"/>
      <c r="I41" s="221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</row>
    <row r="42" spans="2:23" x14ac:dyDescent="0.2">
      <c r="B42" s="211"/>
      <c r="C42" s="221"/>
      <c r="D42" s="221"/>
      <c r="E42" s="221"/>
      <c r="F42" s="221"/>
      <c r="G42" s="221"/>
      <c r="H42" s="221"/>
      <c r="I42" s="221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</row>
    <row r="43" spans="2:23" ht="24" customHeight="1" x14ac:dyDescent="0.2">
      <c r="C43" s="223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</row>
    <row r="44" spans="2:23" x14ac:dyDescent="0.2">
      <c r="B44" s="211"/>
      <c r="C44" s="221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</row>
    <row r="45" spans="2:23" x14ac:dyDescent="0.2">
      <c r="B45" s="211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</row>
    <row r="46" spans="2:23" x14ac:dyDescent="0.2">
      <c r="B46" s="211"/>
      <c r="C46" s="212"/>
      <c r="D46" s="221"/>
      <c r="E46" s="221"/>
      <c r="F46" s="221"/>
      <c r="G46" s="221"/>
      <c r="H46" s="221"/>
      <c r="I46" s="221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</row>
    <row r="47" spans="2:23" x14ac:dyDescent="0.2">
      <c r="B47" s="211"/>
      <c r="C47" s="212"/>
      <c r="D47" s="221"/>
      <c r="E47" s="221"/>
      <c r="F47" s="221"/>
      <c r="G47" s="221"/>
      <c r="H47" s="221"/>
      <c r="I47" s="221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</row>
    <row r="48" spans="2:23" x14ac:dyDescent="0.2">
      <c r="B48" s="211"/>
      <c r="C48" s="221"/>
      <c r="D48" s="221"/>
      <c r="E48" s="221"/>
      <c r="F48" s="221"/>
      <c r="G48" s="221"/>
      <c r="H48" s="221"/>
      <c r="I48" s="221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</row>
    <row r="49" spans="2:23" x14ac:dyDescent="0.2">
      <c r="B49" s="211"/>
      <c r="C49" s="221"/>
      <c r="D49" s="221"/>
      <c r="E49" s="221"/>
      <c r="F49" s="221"/>
      <c r="G49" s="221"/>
      <c r="H49" s="221"/>
      <c r="I49" s="221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</row>
    <row r="50" spans="2:23" x14ac:dyDescent="0.2">
      <c r="B50" s="211"/>
      <c r="C50" s="221"/>
      <c r="D50" s="221"/>
      <c r="E50" s="221"/>
      <c r="F50" s="221"/>
      <c r="G50" s="221"/>
      <c r="H50" s="221"/>
      <c r="I50" s="221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</row>
    <row r="51" spans="2:23" x14ac:dyDescent="0.2">
      <c r="B51" s="211"/>
      <c r="C51" s="221"/>
      <c r="D51" s="221"/>
      <c r="E51" s="221"/>
      <c r="F51" s="221"/>
      <c r="G51" s="221"/>
      <c r="H51" s="221"/>
      <c r="I51" s="221"/>
      <c r="J51" s="212"/>
      <c r="K51" s="212"/>
      <c r="L51" s="212"/>
      <c r="M51" s="212"/>
      <c r="N51" s="212"/>
      <c r="O51" s="212"/>
    </row>
    <row r="52" spans="2:23" x14ac:dyDescent="0.2">
      <c r="B52" s="211"/>
      <c r="C52" s="221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</row>
    <row r="53" spans="2:23" x14ac:dyDescent="0.2">
      <c r="B53" s="211"/>
      <c r="C53" s="221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</row>
    <row r="54" spans="2:23" x14ac:dyDescent="0.2">
      <c r="B54" s="211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</row>
    <row r="55" spans="2:23" x14ac:dyDescent="0.2">
      <c r="B55" s="211"/>
      <c r="C55" s="212"/>
      <c r="D55" s="221"/>
      <c r="E55" s="221"/>
      <c r="F55" s="221"/>
      <c r="G55" s="221"/>
      <c r="H55" s="221"/>
      <c r="I55" s="221"/>
      <c r="J55" s="212"/>
      <c r="K55" s="212"/>
      <c r="L55" s="212"/>
      <c r="M55" s="212"/>
      <c r="N55" s="212"/>
      <c r="O55" s="212"/>
    </row>
    <row r="56" spans="2:23" x14ac:dyDescent="0.2">
      <c r="B56" s="211"/>
      <c r="C56" s="212"/>
      <c r="D56" s="221"/>
      <c r="E56" s="221"/>
      <c r="F56" s="221"/>
      <c r="G56" s="221"/>
      <c r="H56" s="221"/>
      <c r="I56" s="221"/>
      <c r="J56" s="212"/>
      <c r="K56" s="212"/>
      <c r="L56" s="212"/>
      <c r="M56" s="212"/>
      <c r="N56" s="212"/>
      <c r="O56" s="212"/>
    </row>
    <row r="57" spans="2:23" x14ac:dyDescent="0.2">
      <c r="B57" s="211"/>
      <c r="C57" s="221"/>
      <c r="D57" s="221"/>
      <c r="E57" s="221"/>
      <c r="F57" s="221"/>
      <c r="G57" s="221"/>
      <c r="H57" s="221"/>
      <c r="I57" s="221"/>
      <c r="J57" s="212"/>
      <c r="K57" s="212"/>
      <c r="L57" s="212"/>
      <c r="M57" s="212"/>
      <c r="N57" s="212"/>
      <c r="O57" s="212"/>
    </row>
    <row r="58" spans="2:23" x14ac:dyDescent="0.2">
      <c r="B58" s="211"/>
      <c r="C58" s="221"/>
      <c r="D58" s="221"/>
      <c r="E58" s="221"/>
      <c r="F58" s="221"/>
      <c r="G58" s="221"/>
      <c r="H58" s="221"/>
      <c r="I58" s="221"/>
      <c r="J58" s="212"/>
      <c r="K58" s="212"/>
      <c r="L58" s="212"/>
      <c r="M58" s="212"/>
      <c r="N58" s="212"/>
      <c r="O58" s="212"/>
    </row>
    <row r="59" spans="2:23" x14ac:dyDescent="0.2">
      <c r="B59" s="211"/>
      <c r="C59" s="221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12"/>
    </row>
    <row r="60" spans="2:23" x14ac:dyDescent="0.2">
      <c r="B60" s="211"/>
      <c r="C60" s="221"/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2"/>
    </row>
    <row r="61" spans="2:23" x14ac:dyDescent="0.2"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12"/>
    </row>
    <row r="62" spans="2:23" x14ac:dyDescent="0.2">
      <c r="B62" s="212"/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2"/>
    </row>
    <row r="63" spans="2:23" x14ac:dyDescent="0.2">
      <c r="B63" s="212"/>
      <c r="C63" s="212"/>
      <c r="D63" s="212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12"/>
    </row>
    <row r="64" spans="2:23" x14ac:dyDescent="0.2">
      <c r="B64" s="212"/>
      <c r="C64" s="212"/>
      <c r="D64" s="212"/>
      <c r="E64" s="212"/>
      <c r="F64" s="212"/>
      <c r="G64" s="212"/>
      <c r="H64" s="212"/>
      <c r="I64" s="212"/>
      <c r="J64" s="212"/>
      <c r="K64" s="212"/>
      <c r="L64" s="212"/>
      <c r="M64" s="212"/>
      <c r="N64" s="212"/>
      <c r="O64" s="212"/>
    </row>
    <row r="65" spans="2:15" x14ac:dyDescent="0.2">
      <c r="B65" s="212"/>
      <c r="C65" s="212"/>
      <c r="D65" s="212"/>
      <c r="E65" s="212"/>
      <c r="F65" s="212"/>
      <c r="G65" s="212"/>
      <c r="H65" s="212"/>
      <c r="I65" s="212"/>
      <c r="J65" s="212"/>
      <c r="K65" s="212"/>
      <c r="L65" s="212"/>
      <c r="M65" s="212"/>
      <c r="N65" s="212"/>
      <c r="O65" s="212"/>
    </row>
    <row r="66" spans="2:15" x14ac:dyDescent="0.2">
      <c r="B66" s="212"/>
      <c r="C66" s="212"/>
      <c r="D66" s="212"/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12"/>
    </row>
    <row r="67" spans="2:15" x14ac:dyDescent="0.2">
      <c r="B67" s="212"/>
      <c r="C67" s="212"/>
      <c r="D67" s="212"/>
      <c r="E67" s="212"/>
      <c r="F67" s="212"/>
      <c r="G67" s="212"/>
      <c r="H67" s="212"/>
      <c r="I67" s="212"/>
      <c r="J67" s="212"/>
      <c r="K67" s="212"/>
      <c r="L67" s="212"/>
      <c r="M67" s="212"/>
      <c r="N67" s="212"/>
      <c r="O67" s="212"/>
    </row>
    <row r="68" spans="2:15" x14ac:dyDescent="0.2">
      <c r="B68" s="212"/>
      <c r="C68" s="212"/>
      <c r="D68" s="212"/>
      <c r="E68" s="212"/>
      <c r="F68" s="212"/>
      <c r="G68" s="212"/>
      <c r="H68" s="212"/>
      <c r="I68" s="212"/>
      <c r="J68" s="212"/>
      <c r="K68" s="212"/>
      <c r="L68" s="212"/>
      <c r="M68" s="212"/>
      <c r="N68" s="212"/>
      <c r="O68" s="212"/>
    </row>
    <row r="69" spans="2:15" x14ac:dyDescent="0.2">
      <c r="B69" s="212"/>
      <c r="C69" s="212"/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</row>
    <row r="70" spans="2:15" x14ac:dyDescent="0.2">
      <c r="B70" s="212"/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</row>
    <row r="71" spans="2:15" x14ac:dyDescent="0.2">
      <c r="B71" s="212"/>
      <c r="C71" s="212"/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212"/>
      <c r="O71" s="212"/>
    </row>
    <row r="72" spans="2:15" x14ac:dyDescent="0.2">
      <c r="B72" s="212"/>
      <c r="C72" s="212"/>
      <c r="D72" s="212"/>
      <c r="E72" s="212"/>
      <c r="F72" s="212"/>
      <c r="G72" s="212"/>
      <c r="H72" s="212"/>
      <c r="I72" s="212"/>
      <c r="J72" s="212"/>
      <c r="K72" s="212"/>
      <c r="L72" s="212"/>
      <c r="M72" s="212"/>
      <c r="N72" s="212"/>
      <c r="O72" s="212"/>
    </row>
    <row r="73" spans="2:15" x14ac:dyDescent="0.2">
      <c r="B73" s="212"/>
      <c r="C73" s="212"/>
      <c r="D73" s="212"/>
      <c r="E73" s="212"/>
      <c r="F73" s="212"/>
      <c r="G73" s="212"/>
      <c r="H73" s="212"/>
      <c r="I73" s="212"/>
      <c r="J73" s="212"/>
      <c r="K73" s="212"/>
      <c r="L73" s="212"/>
      <c r="M73" s="212"/>
      <c r="N73" s="212"/>
      <c r="O73" s="212"/>
    </row>
    <row r="74" spans="2:15" x14ac:dyDescent="0.2">
      <c r="B74" s="212"/>
      <c r="C74" s="212"/>
      <c r="D74" s="212"/>
      <c r="E74" s="212"/>
      <c r="F74" s="212"/>
      <c r="G74" s="212"/>
      <c r="H74" s="212"/>
      <c r="I74" s="212"/>
      <c r="J74" s="212"/>
      <c r="K74" s="212"/>
      <c r="L74" s="212"/>
      <c r="M74" s="212"/>
      <c r="N74" s="212"/>
      <c r="O74" s="212"/>
    </row>
    <row r="75" spans="2:15" x14ac:dyDescent="0.2">
      <c r="B75" s="212"/>
      <c r="C75" s="212"/>
      <c r="D75" s="212"/>
      <c r="E75" s="212"/>
      <c r="F75" s="212"/>
      <c r="G75" s="212"/>
      <c r="H75" s="212"/>
      <c r="I75" s="212"/>
      <c r="J75" s="212"/>
      <c r="K75" s="212"/>
      <c r="L75" s="212"/>
      <c r="M75" s="212"/>
      <c r="N75" s="212"/>
      <c r="O75" s="212"/>
    </row>
    <row r="76" spans="2:15" x14ac:dyDescent="0.2">
      <c r="B76" s="212"/>
      <c r="C76" s="212"/>
      <c r="D76" s="212"/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12"/>
    </row>
    <row r="77" spans="2:15" x14ac:dyDescent="0.2">
      <c r="B77" s="212"/>
      <c r="C77" s="212"/>
      <c r="D77" s="212"/>
      <c r="E77" s="212"/>
      <c r="F77" s="212"/>
      <c r="G77" s="212"/>
      <c r="H77" s="212"/>
      <c r="I77" s="212"/>
      <c r="J77" s="212"/>
      <c r="K77" s="212"/>
      <c r="L77" s="212"/>
      <c r="M77" s="212"/>
      <c r="N77" s="212"/>
      <c r="O77" s="212"/>
    </row>
    <row r="78" spans="2:15" x14ac:dyDescent="0.2">
      <c r="B78" s="212"/>
      <c r="C78" s="212"/>
      <c r="D78" s="212"/>
      <c r="E78" s="212"/>
      <c r="F78" s="212"/>
      <c r="G78" s="212"/>
      <c r="H78" s="212"/>
      <c r="I78" s="212"/>
      <c r="J78" s="212"/>
      <c r="K78" s="212"/>
      <c r="L78" s="212"/>
      <c r="M78" s="212"/>
      <c r="N78" s="212"/>
      <c r="O78" s="212"/>
    </row>
    <row r="79" spans="2:15" x14ac:dyDescent="0.2">
      <c r="B79" s="212"/>
      <c r="C79" s="212"/>
      <c r="D79" s="212"/>
      <c r="E79" s="212"/>
      <c r="F79" s="212"/>
      <c r="G79" s="212"/>
      <c r="H79" s="212"/>
      <c r="I79" s="212"/>
      <c r="J79" s="212"/>
      <c r="K79" s="212"/>
      <c r="L79" s="212"/>
      <c r="M79" s="212"/>
      <c r="N79" s="212"/>
      <c r="O79" s="212"/>
    </row>
    <row r="80" spans="2:15" x14ac:dyDescent="0.2">
      <c r="B80" s="212"/>
      <c r="C80" s="212"/>
      <c r="D80" s="212"/>
      <c r="E80" s="212"/>
      <c r="F80" s="212"/>
      <c r="G80" s="212"/>
      <c r="H80" s="212"/>
      <c r="I80" s="212"/>
      <c r="J80" s="212"/>
      <c r="K80" s="212"/>
      <c r="L80" s="212"/>
      <c r="M80" s="212"/>
      <c r="N80" s="212"/>
      <c r="O80" s="212"/>
    </row>
    <row r="81" spans="2:15" x14ac:dyDescent="0.2">
      <c r="B81" s="212"/>
      <c r="C81" s="212"/>
      <c r="D81" s="212"/>
      <c r="E81" s="212"/>
      <c r="F81" s="212"/>
      <c r="G81" s="212"/>
      <c r="H81" s="212"/>
      <c r="I81" s="212"/>
      <c r="J81" s="212"/>
      <c r="K81" s="212"/>
      <c r="L81" s="212"/>
      <c r="M81" s="212"/>
      <c r="N81" s="212"/>
      <c r="O81" s="212"/>
    </row>
    <row r="82" spans="2:15" x14ac:dyDescent="0.2">
      <c r="B82" s="212"/>
      <c r="C82" s="212"/>
      <c r="D82" s="212"/>
      <c r="E82" s="212"/>
      <c r="F82" s="212"/>
      <c r="G82" s="212"/>
      <c r="H82" s="212"/>
      <c r="I82" s="212"/>
      <c r="J82" s="212"/>
      <c r="K82" s="212"/>
      <c r="L82" s="212"/>
      <c r="M82" s="212"/>
      <c r="N82" s="212"/>
      <c r="O82" s="212"/>
    </row>
    <row r="83" spans="2:15" x14ac:dyDescent="0.2">
      <c r="B83" s="212"/>
      <c r="C83" s="212"/>
      <c r="D83" s="212"/>
      <c r="E83" s="212"/>
      <c r="F83" s="212"/>
      <c r="G83" s="212"/>
      <c r="H83" s="212"/>
      <c r="I83" s="212"/>
      <c r="J83" s="212"/>
      <c r="K83" s="212"/>
      <c r="L83" s="212"/>
      <c r="M83" s="212"/>
      <c r="N83" s="212"/>
      <c r="O83" s="212"/>
    </row>
    <row r="84" spans="2:15" x14ac:dyDescent="0.2">
      <c r="B84" s="212"/>
      <c r="C84" s="212"/>
      <c r="D84" s="212"/>
      <c r="E84" s="212"/>
      <c r="F84" s="212"/>
      <c r="G84" s="212"/>
      <c r="H84" s="212"/>
      <c r="I84" s="212"/>
      <c r="J84" s="212"/>
      <c r="K84" s="212"/>
      <c r="L84" s="212"/>
      <c r="M84" s="212"/>
      <c r="N84" s="212"/>
      <c r="O84" s="212"/>
    </row>
    <row r="85" spans="2:15" x14ac:dyDescent="0.2">
      <c r="B85" s="212"/>
      <c r="C85" s="212"/>
      <c r="D85" s="212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2"/>
    </row>
    <row r="86" spans="2:15" x14ac:dyDescent="0.2">
      <c r="B86" s="212"/>
      <c r="C86" s="212"/>
      <c r="D86" s="212"/>
      <c r="E86" s="212"/>
      <c r="F86" s="212"/>
      <c r="G86" s="212"/>
      <c r="H86" s="212"/>
      <c r="I86" s="212"/>
      <c r="J86" s="212"/>
      <c r="K86" s="212"/>
      <c r="L86" s="212"/>
      <c r="M86" s="212"/>
      <c r="N86" s="212"/>
      <c r="O86" s="212"/>
    </row>
    <row r="87" spans="2:15" x14ac:dyDescent="0.2">
      <c r="B87" s="212"/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</row>
    <row r="88" spans="2:15" x14ac:dyDescent="0.2">
      <c r="B88" s="212"/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</row>
    <row r="89" spans="2:15" x14ac:dyDescent="0.2">
      <c r="B89" s="212"/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</row>
    <row r="90" spans="2:15" x14ac:dyDescent="0.2">
      <c r="B90" s="212"/>
      <c r="C90" s="212"/>
      <c r="D90" s="212"/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212"/>
    </row>
    <row r="91" spans="2:15" x14ac:dyDescent="0.2">
      <c r="B91" s="212"/>
      <c r="C91" s="212"/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12"/>
    </row>
    <row r="92" spans="2:15" x14ac:dyDescent="0.2">
      <c r="B92" s="212"/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</row>
    <row r="93" spans="2:15" x14ac:dyDescent="0.2">
      <c r="B93" s="212"/>
      <c r="C93" s="212"/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12"/>
    </row>
    <row r="94" spans="2:15" x14ac:dyDescent="0.2">
      <c r="B94" s="212"/>
      <c r="C94" s="212"/>
      <c r="D94" s="212"/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12"/>
    </row>
    <row r="95" spans="2:15" x14ac:dyDescent="0.2">
      <c r="B95" s="212"/>
      <c r="C95" s="212"/>
      <c r="J95" s="212"/>
      <c r="K95" s="212"/>
      <c r="L95" s="212"/>
      <c r="M95" s="212"/>
      <c r="N95" s="212"/>
      <c r="O95" s="212"/>
    </row>
    <row r="96" spans="2:15" x14ac:dyDescent="0.2">
      <c r="B96" s="212"/>
      <c r="C96" s="212"/>
      <c r="J96" s="212"/>
      <c r="K96" s="212"/>
      <c r="L96" s="212"/>
      <c r="M96" s="212"/>
      <c r="N96" s="212"/>
      <c r="O96" s="212"/>
    </row>
  </sheetData>
  <mergeCells count="20">
    <mergeCell ref="S5:S6"/>
    <mergeCell ref="H5:H6"/>
    <mergeCell ref="I5:I6"/>
    <mergeCell ref="J5:J6"/>
    <mergeCell ref="R5:R6"/>
    <mergeCell ref="B3:I3"/>
    <mergeCell ref="F5:F6"/>
    <mergeCell ref="E5:E6"/>
    <mergeCell ref="N5:N6"/>
    <mergeCell ref="B5:B6"/>
    <mergeCell ref="C41:E41"/>
    <mergeCell ref="C40:D40"/>
    <mergeCell ref="P5:P6"/>
    <mergeCell ref="D5:D6"/>
    <mergeCell ref="Q5:Q6"/>
    <mergeCell ref="G5:G6"/>
    <mergeCell ref="C5:C6"/>
    <mergeCell ref="O5:O6"/>
    <mergeCell ref="L5:L6"/>
    <mergeCell ref="M5:M6"/>
  </mergeCells>
  <phoneticPr fontId="3" type="noConversion"/>
  <pageMargins left="0.11811023622047245" right="0.11811023622047245" top="0.74803149606299213" bottom="0.74803149606299213" header="0.31496062992125984" footer="0.31496062992125984"/>
  <pageSetup scale="50" orientation="portrait" r:id="rId1"/>
  <colBreaks count="1" manualBreakCount="1">
    <brk id="11" max="1048575" man="1"/>
  </colBreaks>
  <ignoredErrors>
    <ignoredError sqref="B7:B3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59999389629810485"/>
    <pageSetUpPr fitToPage="1"/>
  </sheetPr>
  <dimension ref="B1:H30"/>
  <sheetViews>
    <sheetView showGridLines="0" zoomScale="115" zoomScaleNormal="115" workbookViewId="0">
      <selection activeCell="H13" sqref="H13"/>
    </sheetView>
  </sheetViews>
  <sheetFormatPr defaultRowHeight="12.75" x14ac:dyDescent="0.2"/>
  <cols>
    <col min="1" max="1" width="1.7109375" style="7" customWidth="1"/>
    <col min="2" max="2" width="6.7109375" style="7" customWidth="1"/>
    <col min="3" max="3" width="29" style="7" customWidth="1"/>
    <col min="4" max="4" width="14.7109375" style="7" customWidth="1"/>
    <col min="5" max="5" width="13.85546875" style="7" customWidth="1"/>
    <col min="6" max="6" width="16.5703125" style="7" customWidth="1"/>
    <col min="7" max="8" width="17" style="7" customWidth="1"/>
    <col min="9" max="16384" width="9.140625" style="7"/>
  </cols>
  <sheetData>
    <row r="1" spans="2:8" x14ac:dyDescent="0.2">
      <c r="H1" s="35" t="s">
        <v>759</v>
      </c>
    </row>
    <row r="2" spans="2:8" x14ac:dyDescent="0.2">
      <c r="H2" s="35"/>
    </row>
    <row r="3" spans="2:8" ht="18.75" customHeight="1" x14ac:dyDescent="0.2">
      <c r="B3" s="971" t="s">
        <v>945</v>
      </c>
      <c r="C3" s="972"/>
      <c r="D3" s="972"/>
      <c r="E3" s="972"/>
      <c r="F3" s="972"/>
      <c r="G3" s="972"/>
      <c r="H3" s="972"/>
    </row>
    <row r="4" spans="2:8" ht="3.75" customHeight="1" x14ac:dyDescent="0.2">
      <c r="B4" s="972"/>
      <c r="C4" s="972"/>
      <c r="D4" s="972"/>
      <c r="E4" s="972"/>
      <c r="F4" s="972"/>
      <c r="G4" s="972"/>
      <c r="H4" s="972"/>
    </row>
    <row r="5" spans="2:8" ht="13.5" thickBot="1" x14ac:dyDescent="0.25"/>
    <row r="6" spans="2:8" x14ac:dyDescent="0.2">
      <c r="B6" s="975" t="s">
        <v>2</v>
      </c>
      <c r="C6" s="977" t="s">
        <v>392</v>
      </c>
      <c r="D6" s="977" t="s">
        <v>202</v>
      </c>
      <c r="E6" s="977" t="s">
        <v>343</v>
      </c>
      <c r="F6" s="977" t="s">
        <v>203</v>
      </c>
      <c r="G6" s="977" t="s">
        <v>204</v>
      </c>
      <c r="H6" s="977" t="s">
        <v>205</v>
      </c>
    </row>
    <row r="7" spans="2:8" ht="37.5" customHeight="1" thickBot="1" x14ac:dyDescent="0.25">
      <c r="B7" s="976"/>
      <c r="C7" s="978"/>
      <c r="D7" s="978"/>
      <c r="E7" s="978"/>
      <c r="F7" s="978" t="s">
        <v>203</v>
      </c>
      <c r="G7" s="978" t="s">
        <v>204</v>
      </c>
      <c r="H7" s="978" t="s">
        <v>205</v>
      </c>
    </row>
    <row r="8" spans="2:8" ht="15" customHeight="1" x14ac:dyDescent="0.2">
      <c r="B8" s="631">
        <v>1</v>
      </c>
      <c r="C8" s="632" t="s">
        <v>836</v>
      </c>
      <c r="D8" s="632">
        <v>7</v>
      </c>
      <c r="E8" s="632">
        <v>7</v>
      </c>
      <c r="F8" s="632">
        <v>6</v>
      </c>
      <c r="G8" s="632">
        <v>6</v>
      </c>
      <c r="H8" s="632">
        <v>0</v>
      </c>
    </row>
    <row r="9" spans="2:8" ht="37.5" customHeight="1" x14ac:dyDescent="0.2">
      <c r="B9" s="633">
        <v>2</v>
      </c>
      <c r="C9" s="634" t="s">
        <v>837</v>
      </c>
      <c r="D9" s="635">
        <v>12</v>
      </c>
      <c r="E9" s="635">
        <v>18</v>
      </c>
      <c r="F9" s="635">
        <v>17</v>
      </c>
      <c r="G9" s="635">
        <v>17</v>
      </c>
      <c r="H9" s="635">
        <v>0</v>
      </c>
    </row>
    <row r="10" spans="2:8" ht="37.5" customHeight="1" x14ac:dyDescent="0.2">
      <c r="B10" s="633">
        <v>3</v>
      </c>
      <c r="C10" s="634" t="s">
        <v>838</v>
      </c>
      <c r="D10" s="635">
        <v>3</v>
      </c>
      <c r="E10" s="635">
        <v>9</v>
      </c>
      <c r="F10" s="635">
        <v>5</v>
      </c>
      <c r="G10" s="635">
        <v>5</v>
      </c>
      <c r="H10" s="635">
        <v>0</v>
      </c>
    </row>
    <row r="11" spans="2:8" ht="32.25" customHeight="1" x14ac:dyDescent="0.2">
      <c r="B11" s="633">
        <v>4</v>
      </c>
      <c r="C11" s="635" t="s">
        <v>839</v>
      </c>
      <c r="D11" s="635">
        <v>4</v>
      </c>
      <c r="E11" s="635">
        <v>4</v>
      </c>
      <c r="F11" s="635">
        <v>3</v>
      </c>
      <c r="G11" s="635">
        <v>3</v>
      </c>
      <c r="H11" s="635">
        <v>0</v>
      </c>
    </row>
    <row r="12" spans="2:8" ht="15" customHeight="1" x14ac:dyDescent="0.2">
      <c r="B12" s="633">
        <v>5</v>
      </c>
      <c r="C12" s="635" t="s">
        <v>840</v>
      </c>
      <c r="D12" s="635">
        <v>2</v>
      </c>
      <c r="E12" s="635">
        <v>2</v>
      </c>
      <c r="F12" s="635">
        <v>1</v>
      </c>
      <c r="G12" s="635">
        <v>1</v>
      </c>
      <c r="H12" s="635">
        <v>0</v>
      </c>
    </row>
    <row r="13" spans="2:8" ht="57" customHeight="1" x14ac:dyDescent="0.2">
      <c r="B13" s="633">
        <v>6</v>
      </c>
      <c r="C13" s="634" t="s">
        <v>841</v>
      </c>
      <c r="D13" s="635">
        <v>6</v>
      </c>
      <c r="E13" s="635">
        <v>16</v>
      </c>
      <c r="F13" s="635">
        <v>11</v>
      </c>
      <c r="G13" s="635">
        <v>11</v>
      </c>
      <c r="H13" s="635">
        <v>0</v>
      </c>
    </row>
    <row r="14" spans="2:8" ht="15" customHeight="1" x14ac:dyDescent="0.2">
      <c r="B14" s="633">
        <v>7</v>
      </c>
      <c r="C14" s="635" t="s">
        <v>842</v>
      </c>
      <c r="D14" s="635">
        <v>1</v>
      </c>
      <c r="E14" s="635">
        <v>1</v>
      </c>
      <c r="F14" s="635">
        <v>1</v>
      </c>
      <c r="G14" s="635">
        <v>1</v>
      </c>
      <c r="H14" s="635">
        <v>0</v>
      </c>
    </row>
    <row r="15" spans="2:8" ht="56.25" customHeight="1" x14ac:dyDescent="0.2">
      <c r="B15" s="633">
        <v>8</v>
      </c>
      <c r="C15" s="634" t="s">
        <v>843</v>
      </c>
      <c r="D15" s="635">
        <v>6</v>
      </c>
      <c r="E15" s="635">
        <v>11</v>
      </c>
      <c r="F15" s="635">
        <v>12</v>
      </c>
      <c r="G15" s="635">
        <v>12</v>
      </c>
      <c r="H15" s="635">
        <v>0</v>
      </c>
    </row>
    <row r="16" spans="2:8" ht="31.5" customHeight="1" x14ac:dyDescent="0.2">
      <c r="B16" s="633">
        <v>9</v>
      </c>
      <c r="C16" s="634" t="s">
        <v>844</v>
      </c>
      <c r="D16" s="635">
        <v>1</v>
      </c>
      <c r="E16" s="635">
        <v>1</v>
      </c>
      <c r="F16" s="635">
        <v>0</v>
      </c>
      <c r="G16" s="635">
        <v>0</v>
      </c>
      <c r="H16" s="635">
        <v>0</v>
      </c>
    </row>
    <row r="17" spans="2:8" ht="27" customHeight="1" x14ac:dyDescent="0.2">
      <c r="B17" s="633">
        <v>10</v>
      </c>
      <c r="C17" s="634" t="s">
        <v>845</v>
      </c>
      <c r="D17" s="635">
        <v>3</v>
      </c>
      <c r="E17" s="635">
        <v>11</v>
      </c>
      <c r="F17" s="635">
        <v>11</v>
      </c>
      <c r="G17" s="635">
        <v>11</v>
      </c>
      <c r="H17" s="635">
        <v>1</v>
      </c>
    </row>
    <row r="18" spans="2:8" ht="27" customHeight="1" x14ac:dyDescent="0.2">
      <c r="B18" s="633">
        <v>11</v>
      </c>
      <c r="C18" s="634" t="s">
        <v>846</v>
      </c>
      <c r="D18" s="635">
        <v>4</v>
      </c>
      <c r="E18" s="635">
        <v>18</v>
      </c>
      <c r="F18" s="635">
        <v>15</v>
      </c>
      <c r="G18" s="635">
        <v>15</v>
      </c>
      <c r="H18" s="635">
        <v>1</v>
      </c>
    </row>
    <row r="19" spans="2:8" ht="42.75" customHeight="1" x14ac:dyDescent="0.2">
      <c r="B19" s="633">
        <v>12</v>
      </c>
      <c r="C19" s="634" t="s">
        <v>847</v>
      </c>
      <c r="D19" s="635">
        <v>10</v>
      </c>
      <c r="E19" s="635">
        <v>17</v>
      </c>
      <c r="F19" s="635">
        <v>16</v>
      </c>
      <c r="G19" s="635">
        <v>16</v>
      </c>
      <c r="H19" s="635">
        <v>0</v>
      </c>
    </row>
    <row r="20" spans="2:8" ht="39.75" customHeight="1" x14ac:dyDescent="0.2">
      <c r="B20" s="633">
        <v>13</v>
      </c>
      <c r="C20" s="634" t="s">
        <v>848</v>
      </c>
      <c r="D20" s="635">
        <v>2</v>
      </c>
      <c r="E20" s="635">
        <v>4</v>
      </c>
      <c r="F20" s="635">
        <v>3</v>
      </c>
      <c r="G20" s="635">
        <v>3</v>
      </c>
      <c r="H20" s="635">
        <v>0</v>
      </c>
    </row>
    <row r="21" spans="2:8" ht="27.75" customHeight="1" x14ac:dyDescent="0.2">
      <c r="B21" s="633">
        <v>14</v>
      </c>
      <c r="C21" s="635" t="s">
        <v>849</v>
      </c>
      <c r="D21" s="635">
        <v>4</v>
      </c>
      <c r="E21" s="635">
        <v>8</v>
      </c>
      <c r="F21" s="635">
        <v>8</v>
      </c>
      <c r="G21" s="635">
        <v>8</v>
      </c>
      <c r="H21" s="635">
        <v>0</v>
      </c>
    </row>
    <row r="22" spans="2:8" ht="27" customHeight="1" x14ac:dyDescent="0.2">
      <c r="B22" s="633">
        <v>15</v>
      </c>
      <c r="C22" s="634" t="s">
        <v>850</v>
      </c>
      <c r="D22" s="635">
        <v>11</v>
      </c>
      <c r="E22" s="635">
        <v>17</v>
      </c>
      <c r="F22" s="635">
        <v>12</v>
      </c>
      <c r="G22" s="635">
        <v>12</v>
      </c>
      <c r="H22" s="635">
        <v>0</v>
      </c>
    </row>
    <row r="23" spans="2:8" ht="15" customHeight="1" x14ac:dyDescent="0.2">
      <c r="B23" s="633">
        <v>16</v>
      </c>
      <c r="C23" s="635" t="s">
        <v>851</v>
      </c>
      <c r="D23" s="635">
        <v>6</v>
      </c>
      <c r="E23" s="635">
        <v>6</v>
      </c>
      <c r="F23" s="635">
        <v>4</v>
      </c>
      <c r="G23" s="635">
        <v>4</v>
      </c>
      <c r="H23" s="635">
        <v>0</v>
      </c>
    </row>
    <row r="24" spans="2:8" ht="15" customHeight="1" x14ac:dyDescent="0.2">
      <c r="B24" s="633">
        <v>17</v>
      </c>
      <c r="C24" s="635" t="s">
        <v>852</v>
      </c>
      <c r="D24" s="635">
        <v>2</v>
      </c>
      <c r="E24" s="635">
        <v>2</v>
      </c>
      <c r="F24" s="635">
        <v>0</v>
      </c>
      <c r="G24" s="635">
        <v>0</v>
      </c>
      <c r="H24" s="635">
        <v>0</v>
      </c>
    </row>
    <row r="25" spans="2:8" ht="15" customHeight="1" x14ac:dyDescent="0.2">
      <c r="B25" s="636">
        <v>18</v>
      </c>
      <c r="C25" s="637"/>
      <c r="D25" s="637"/>
      <c r="E25" s="637"/>
      <c r="F25" s="637"/>
      <c r="G25" s="637"/>
      <c r="H25" s="637"/>
    </row>
    <row r="26" spans="2:8" ht="15" customHeight="1" x14ac:dyDescent="0.2">
      <c r="B26" s="636">
        <v>19</v>
      </c>
      <c r="C26" s="637"/>
      <c r="D26" s="637"/>
      <c r="E26" s="637"/>
      <c r="F26" s="637"/>
      <c r="G26" s="637"/>
      <c r="H26" s="637"/>
    </row>
    <row r="27" spans="2:8" ht="15" customHeight="1" x14ac:dyDescent="0.2">
      <c r="B27" s="636">
        <v>20</v>
      </c>
      <c r="C27" s="637"/>
      <c r="D27" s="637"/>
      <c r="E27" s="637"/>
      <c r="F27" s="637"/>
      <c r="G27" s="637"/>
      <c r="H27" s="637"/>
    </row>
    <row r="28" spans="2:8" ht="15" customHeight="1" x14ac:dyDescent="0.2">
      <c r="B28" s="636">
        <v>21</v>
      </c>
      <c r="C28" s="637"/>
      <c r="D28" s="637"/>
      <c r="E28" s="637"/>
      <c r="F28" s="637"/>
      <c r="G28" s="637"/>
      <c r="H28" s="637"/>
    </row>
    <row r="29" spans="2:8" ht="15" customHeight="1" thickBot="1" x14ac:dyDescent="0.25">
      <c r="B29" s="638" t="s">
        <v>344</v>
      </c>
      <c r="C29" s="639"/>
      <c r="D29" s="639"/>
      <c r="E29" s="639"/>
      <c r="F29" s="639"/>
      <c r="G29" s="639"/>
      <c r="H29" s="639"/>
    </row>
    <row r="30" spans="2:8" ht="15" customHeight="1" thickBot="1" x14ac:dyDescent="0.25">
      <c r="B30" s="973" t="s">
        <v>206</v>
      </c>
      <c r="C30" s="974"/>
      <c r="D30" s="640">
        <f>SUM(D8:D29)</f>
        <v>84</v>
      </c>
      <c r="E30" s="640">
        <f>SUM(E8:E29)</f>
        <v>152</v>
      </c>
      <c r="F30" s="640">
        <f>SUM(F8:F29)</f>
        <v>125</v>
      </c>
      <c r="G30" s="640">
        <f>SUM(G8:G29)</f>
        <v>125</v>
      </c>
      <c r="H30" s="640">
        <f>SUM(H8:H29)</f>
        <v>2</v>
      </c>
    </row>
  </sheetData>
  <mergeCells count="9">
    <mergeCell ref="B3:H4"/>
    <mergeCell ref="B30:C30"/>
    <mergeCell ref="B6:B7"/>
    <mergeCell ref="C6:C7"/>
    <mergeCell ref="D6:D7"/>
    <mergeCell ref="F6:F7"/>
    <mergeCell ref="G6:G7"/>
    <mergeCell ref="H6:H7"/>
    <mergeCell ref="E6:E7"/>
  </mergeCells>
  <pageMargins left="0.31496062992125984" right="0.31496062992125984" top="0.74803149606299213" bottom="0.74803149606299213" header="0.31496062992125984" footer="0.31496062992125984"/>
  <pageSetup paperSize="9" scale="85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59999389629810485"/>
  </sheetPr>
  <dimension ref="B1:O34"/>
  <sheetViews>
    <sheetView showGridLines="0" zoomScale="85" zoomScaleNormal="85" workbookViewId="0">
      <selection activeCell="K27" sqref="K27"/>
    </sheetView>
  </sheetViews>
  <sheetFormatPr defaultRowHeight="15" x14ac:dyDescent="0.2"/>
  <cols>
    <col min="1" max="1" width="3.7109375" style="4" customWidth="1"/>
    <col min="2" max="2" width="8.28515625" style="4" customWidth="1"/>
    <col min="3" max="3" width="14.85546875" style="4" customWidth="1"/>
    <col min="4" max="7" width="14.28515625" style="4" customWidth="1"/>
    <col min="8" max="8" width="7" style="4" customWidth="1"/>
    <col min="9" max="9" width="8" style="4" customWidth="1"/>
    <col min="10" max="10" width="20.140625" style="4" customWidth="1"/>
    <col min="11" max="13" width="14.28515625" style="4" customWidth="1"/>
    <col min="14" max="16384" width="9.140625" style="4"/>
  </cols>
  <sheetData>
    <row r="1" spans="2:13" ht="15.75" x14ac:dyDescent="0.25">
      <c r="L1" s="40" t="s">
        <v>359</v>
      </c>
    </row>
    <row r="4" spans="2:13" ht="20.25" customHeight="1" x14ac:dyDescent="0.2">
      <c r="B4" s="992" t="s">
        <v>0</v>
      </c>
      <c r="C4" s="992"/>
      <c r="D4" s="992"/>
      <c r="E4" s="992"/>
      <c r="F4" s="992"/>
      <c r="G4" s="992"/>
      <c r="H4" s="228"/>
      <c r="I4" s="992" t="s">
        <v>1</v>
      </c>
      <c r="J4" s="992"/>
      <c r="K4" s="992"/>
      <c r="L4" s="992"/>
      <c r="M4" s="228"/>
    </row>
    <row r="5" spans="2:13" ht="11.25" customHeight="1" thickBot="1" x14ac:dyDescent="0.25">
      <c r="B5" s="227"/>
      <c r="C5" s="227"/>
      <c r="D5" s="227"/>
      <c r="E5" s="227"/>
      <c r="F5" s="227"/>
      <c r="G5" s="227"/>
      <c r="H5" s="228"/>
      <c r="I5" s="229"/>
      <c r="J5" s="229"/>
      <c r="K5" s="229"/>
      <c r="L5" s="229"/>
      <c r="M5" s="228"/>
    </row>
    <row r="6" spans="2:13" ht="34.5" customHeight="1" thickBot="1" x14ac:dyDescent="0.25">
      <c r="B6" s="981" t="s">
        <v>2</v>
      </c>
      <c r="C6" s="985" t="s">
        <v>63</v>
      </c>
      <c r="D6" s="989" t="s">
        <v>351</v>
      </c>
      <c r="E6" s="989"/>
      <c r="F6" s="990" t="s">
        <v>760</v>
      </c>
      <c r="G6" s="991"/>
      <c r="H6" s="230"/>
      <c r="I6" s="981" t="s">
        <v>2</v>
      </c>
      <c r="J6" s="985" t="s">
        <v>63</v>
      </c>
      <c r="K6" s="985" t="s">
        <v>854</v>
      </c>
      <c r="L6" s="987" t="s">
        <v>934</v>
      </c>
      <c r="M6" s="231"/>
    </row>
    <row r="7" spans="2:13" ht="40.5" customHeight="1" thickBot="1" x14ac:dyDescent="0.25">
      <c r="B7" s="982"/>
      <c r="C7" s="986"/>
      <c r="D7" s="261" t="s">
        <v>853</v>
      </c>
      <c r="E7" s="262" t="s">
        <v>933</v>
      </c>
      <c r="F7" s="263" t="s">
        <v>853</v>
      </c>
      <c r="G7" s="262" t="s">
        <v>933</v>
      </c>
      <c r="H7" s="230"/>
      <c r="I7" s="982"/>
      <c r="J7" s="986"/>
      <c r="K7" s="986"/>
      <c r="L7" s="988"/>
      <c r="M7" s="231"/>
    </row>
    <row r="8" spans="2:13" ht="30" customHeight="1" x14ac:dyDescent="0.2">
      <c r="B8" s="232">
        <v>1</v>
      </c>
      <c r="C8" s="233" t="s">
        <v>3</v>
      </c>
      <c r="D8" s="573">
        <v>14</v>
      </c>
      <c r="E8" s="573">
        <v>14</v>
      </c>
      <c r="F8" s="235">
        <v>3</v>
      </c>
      <c r="G8" s="236">
        <v>3</v>
      </c>
      <c r="H8" s="230"/>
      <c r="I8" s="237">
        <v>1</v>
      </c>
      <c r="J8" s="238" t="s">
        <v>4</v>
      </c>
      <c r="K8" s="573">
        <v>2</v>
      </c>
      <c r="L8" s="573">
        <v>2</v>
      </c>
      <c r="M8" s="231"/>
    </row>
    <row r="9" spans="2:13" ht="30" customHeight="1" x14ac:dyDescent="0.2">
      <c r="B9" s="239">
        <v>2</v>
      </c>
      <c r="C9" s="240" t="s">
        <v>6</v>
      </c>
      <c r="D9" s="126">
        <v>9</v>
      </c>
      <c r="E9" s="126">
        <v>8</v>
      </c>
      <c r="F9" s="241"/>
      <c r="G9" s="242"/>
      <c r="H9" s="231"/>
      <c r="I9" s="239">
        <v>2</v>
      </c>
      <c r="J9" s="240" t="s">
        <v>252</v>
      </c>
      <c r="K9" s="126">
        <v>15</v>
      </c>
      <c r="L9" s="126">
        <v>16</v>
      </c>
      <c r="M9" s="231"/>
    </row>
    <row r="10" spans="2:13" ht="30" customHeight="1" x14ac:dyDescent="0.2">
      <c r="B10" s="239">
        <v>3</v>
      </c>
      <c r="C10" s="240" t="s">
        <v>8</v>
      </c>
      <c r="D10" s="126">
        <v>0</v>
      </c>
      <c r="E10" s="126">
        <v>0</v>
      </c>
      <c r="F10" s="243"/>
      <c r="G10" s="126"/>
      <c r="H10" s="231"/>
      <c r="I10" s="239">
        <v>3</v>
      </c>
      <c r="J10" s="240" t="s">
        <v>9</v>
      </c>
      <c r="K10" s="126">
        <v>40</v>
      </c>
      <c r="L10" s="126">
        <v>44</v>
      </c>
      <c r="M10" s="231"/>
    </row>
    <row r="11" spans="2:13" ht="30" customHeight="1" x14ac:dyDescent="0.2">
      <c r="B11" s="239">
        <v>4</v>
      </c>
      <c r="C11" s="240" t="s">
        <v>11</v>
      </c>
      <c r="D11" s="126">
        <v>36</v>
      </c>
      <c r="E11" s="126">
        <v>32</v>
      </c>
      <c r="F11" s="241"/>
      <c r="G11" s="573"/>
      <c r="H11" s="231"/>
      <c r="I11" s="239">
        <v>4</v>
      </c>
      <c r="J11" s="240" t="s">
        <v>12</v>
      </c>
      <c r="K11" s="126">
        <v>42</v>
      </c>
      <c r="L11" s="126">
        <v>42</v>
      </c>
      <c r="M11" s="231"/>
    </row>
    <row r="12" spans="2:13" ht="30" customHeight="1" thickBot="1" x14ac:dyDescent="0.25">
      <c r="B12" s="239">
        <v>5</v>
      </c>
      <c r="C12" s="240" t="s">
        <v>14</v>
      </c>
      <c r="D12" s="126">
        <v>22</v>
      </c>
      <c r="E12" s="126">
        <v>20</v>
      </c>
      <c r="F12" s="244"/>
      <c r="G12" s="245"/>
      <c r="H12" s="231"/>
      <c r="I12" s="246">
        <v>5</v>
      </c>
      <c r="J12" s="247" t="s">
        <v>345</v>
      </c>
      <c r="K12" s="572">
        <v>26</v>
      </c>
      <c r="L12" s="572">
        <v>12</v>
      </c>
      <c r="M12" s="231"/>
    </row>
    <row r="13" spans="2:13" ht="30" customHeight="1" x14ac:dyDescent="0.2">
      <c r="B13" s="239">
        <v>6</v>
      </c>
      <c r="C13" s="240" t="s">
        <v>16</v>
      </c>
      <c r="D13" s="126">
        <v>7</v>
      </c>
      <c r="E13" s="126">
        <v>7</v>
      </c>
      <c r="F13" s="244"/>
      <c r="G13" s="245"/>
      <c r="H13" s="231"/>
      <c r="I13" s="993" t="s">
        <v>21</v>
      </c>
      <c r="J13" s="994"/>
      <c r="K13" s="268">
        <f>SUM(K8:K12)</f>
        <v>125</v>
      </c>
      <c r="L13" s="269">
        <f>SUM(L8:L12)</f>
        <v>116</v>
      </c>
      <c r="M13" s="231"/>
    </row>
    <row r="14" spans="2:13" ht="30" customHeight="1" thickBot="1" x14ac:dyDescent="0.25">
      <c r="B14" s="249">
        <v>7</v>
      </c>
      <c r="C14" s="247" t="s">
        <v>18</v>
      </c>
      <c r="D14" s="128">
        <v>37</v>
      </c>
      <c r="E14" s="128">
        <v>35</v>
      </c>
      <c r="F14" s="250"/>
      <c r="G14" s="251"/>
      <c r="H14" s="231"/>
      <c r="I14" s="995" t="s">
        <v>19</v>
      </c>
      <c r="J14" s="996"/>
      <c r="K14" s="270">
        <v>50</v>
      </c>
      <c r="L14" s="271">
        <v>47.83</v>
      </c>
      <c r="M14" s="231"/>
    </row>
    <row r="15" spans="2:13" ht="30" customHeight="1" thickBot="1" x14ac:dyDescent="0.25">
      <c r="B15" s="979" t="s">
        <v>21</v>
      </c>
      <c r="C15" s="980"/>
      <c r="D15" s="264">
        <f>SUM(D8:D14)</f>
        <v>125</v>
      </c>
      <c r="E15" s="265">
        <f>SUM(E8:E14)</f>
        <v>116</v>
      </c>
      <c r="F15" s="266">
        <f>SUM(F8:F14)</f>
        <v>3</v>
      </c>
      <c r="G15" s="267">
        <f>SUM(G8:G14)</f>
        <v>3</v>
      </c>
      <c r="H15" s="195"/>
      <c r="I15" s="252"/>
      <c r="J15" s="24"/>
      <c r="K15" s="195"/>
      <c r="L15" s="195"/>
      <c r="M15" s="231"/>
    </row>
    <row r="16" spans="2:13" ht="21.75" customHeight="1" x14ac:dyDescent="0.2">
      <c r="B16" s="252"/>
      <c r="C16" s="24"/>
      <c r="D16" s="195"/>
      <c r="E16" s="195"/>
      <c r="F16" s="195"/>
      <c r="G16" s="195"/>
      <c r="H16" s="195"/>
      <c r="I16" s="195"/>
      <c r="J16" s="24"/>
      <c r="K16" s="195"/>
      <c r="L16" s="195"/>
      <c r="M16" s="231"/>
    </row>
    <row r="17" spans="2:15" x14ac:dyDescent="0.2">
      <c r="C17" s="253"/>
      <c r="D17" s="231"/>
      <c r="E17" s="231"/>
      <c r="F17" s="231"/>
      <c r="G17" s="231"/>
      <c r="H17" s="195"/>
      <c r="I17" s="195"/>
      <c r="J17" s="195"/>
      <c r="K17" s="195"/>
      <c r="L17" s="195"/>
      <c r="M17" s="231"/>
    </row>
    <row r="18" spans="2:15" ht="18.75" customHeight="1" x14ac:dyDescent="0.25">
      <c r="B18" s="997" t="s">
        <v>198</v>
      </c>
      <c r="C18" s="997"/>
      <c r="D18" s="997"/>
      <c r="E18" s="997"/>
      <c r="F18" s="997"/>
      <c r="G18" s="997"/>
      <c r="H18" s="231"/>
      <c r="I18" s="992" t="s">
        <v>238</v>
      </c>
      <c r="J18" s="992"/>
      <c r="K18" s="992"/>
      <c r="L18" s="992"/>
      <c r="M18" s="231"/>
    </row>
    <row r="19" spans="2:15" ht="18.75" customHeight="1" thickBot="1" x14ac:dyDescent="0.3">
      <c r="F19" s="254"/>
      <c r="G19" s="254"/>
    </row>
    <row r="20" spans="2:15" ht="31.5" customHeight="1" thickBot="1" x14ac:dyDescent="0.3">
      <c r="B20" s="981" t="s">
        <v>2</v>
      </c>
      <c r="C20" s="985" t="s">
        <v>63</v>
      </c>
      <c r="D20" s="989" t="s">
        <v>351</v>
      </c>
      <c r="E20" s="989"/>
      <c r="F20" s="990" t="s">
        <v>760</v>
      </c>
      <c r="G20" s="991"/>
      <c r="I20" s="981" t="s">
        <v>2</v>
      </c>
      <c r="J20" s="983" t="s">
        <v>63</v>
      </c>
      <c r="K20" s="985" t="s">
        <v>854</v>
      </c>
      <c r="L20" s="987" t="s">
        <v>934</v>
      </c>
      <c r="M20" s="255"/>
    </row>
    <row r="21" spans="2:15" ht="34.5" customHeight="1" thickBot="1" x14ac:dyDescent="0.25">
      <c r="B21" s="982"/>
      <c r="C21" s="986"/>
      <c r="D21" s="261" t="s">
        <v>853</v>
      </c>
      <c r="E21" s="262" t="s">
        <v>933</v>
      </c>
      <c r="F21" s="272" t="s">
        <v>853</v>
      </c>
      <c r="G21" s="273" t="s">
        <v>933</v>
      </c>
      <c r="I21" s="982"/>
      <c r="J21" s="984"/>
      <c r="K21" s="986"/>
      <c r="L21" s="988"/>
    </row>
    <row r="22" spans="2:15" ht="30" customHeight="1" x14ac:dyDescent="0.2">
      <c r="B22" s="256">
        <v>1</v>
      </c>
      <c r="C22" s="238" t="s">
        <v>253</v>
      </c>
      <c r="D22" s="573">
        <v>97</v>
      </c>
      <c r="E22" s="172">
        <v>89</v>
      </c>
      <c r="F22" s="235">
        <v>1</v>
      </c>
      <c r="G22" s="257">
        <v>1</v>
      </c>
      <c r="I22" s="256">
        <v>1</v>
      </c>
      <c r="J22" s="258" t="s">
        <v>5</v>
      </c>
      <c r="K22" s="573">
        <v>14</v>
      </c>
      <c r="L22" s="172">
        <v>14</v>
      </c>
      <c r="M22" s="201"/>
    </row>
    <row r="23" spans="2:15" ht="30" customHeight="1" thickBot="1" x14ac:dyDescent="0.25">
      <c r="B23" s="249">
        <v>2</v>
      </c>
      <c r="C23" s="247" t="s">
        <v>254</v>
      </c>
      <c r="D23" s="128">
        <v>28</v>
      </c>
      <c r="E23" s="128">
        <v>27</v>
      </c>
      <c r="F23" s="259">
        <v>2</v>
      </c>
      <c r="G23" s="260">
        <v>2</v>
      </c>
      <c r="I23" s="239">
        <v>2</v>
      </c>
      <c r="J23" s="240" t="s">
        <v>7</v>
      </c>
      <c r="K23" s="126">
        <v>12</v>
      </c>
      <c r="L23" s="126">
        <v>14</v>
      </c>
      <c r="M23" s="201"/>
    </row>
    <row r="24" spans="2:15" ht="30" customHeight="1" thickBot="1" x14ac:dyDescent="0.25">
      <c r="B24" s="979" t="s">
        <v>21</v>
      </c>
      <c r="C24" s="980"/>
      <c r="D24" s="264">
        <f>SUM(D22:D23)</f>
        <v>125</v>
      </c>
      <c r="E24" s="265">
        <f>SUM(E22:E23)</f>
        <v>116</v>
      </c>
      <c r="F24" s="266">
        <f>SUM(F22:F23)</f>
        <v>3</v>
      </c>
      <c r="G24" s="267">
        <v>3</v>
      </c>
      <c r="I24" s="239">
        <v>3</v>
      </c>
      <c r="J24" s="240" t="s">
        <v>10</v>
      </c>
      <c r="K24" s="126">
        <v>19</v>
      </c>
      <c r="L24" s="126">
        <v>20</v>
      </c>
      <c r="M24" s="201"/>
    </row>
    <row r="25" spans="2:15" ht="30" customHeight="1" x14ac:dyDescent="0.2">
      <c r="B25" s="252"/>
      <c r="I25" s="239">
        <v>4</v>
      </c>
      <c r="J25" s="240" t="s">
        <v>13</v>
      </c>
      <c r="K25" s="126">
        <v>14</v>
      </c>
      <c r="L25" s="126">
        <v>14</v>
      </c>
      <c r="M25" s="201"/>
    </row>
    <row r="26" spans="2:15" ht="30" customHeight="1" x14ac:dyDescent="0.2">
      <c r="I26" s="239">
        <v>5</v>
      </c>
      <c r="J26" s="240" t="s">
        <v>15</v>
      </c>
      <c r="K26" s="126">
        <v>10</v>
      </c>
      <c r="L26" s="126">
        <v>12</v>
      </c>
      <c r="M26" s="201"/>
      <c r="O26" s="201"/>
    </row>
    <row r="27" spans="2:15" ht="30" customHeight="1" x14ac:dyDescent="0.2">
      <c r="I27" s="239">
        <v>6</v>
      </c>
      <c r="J27" s="240" t="s">
        <v>17</v>
      </c>
      <c r="K27" s="126">
        <v>20</v>
      </c>
      <c r="L27" s="126">
        <v>20</v>
      </c>
      <c r="M27" s="201"/>
    </row>
    <row r="28" spans="2:15" ht="30" customHeight="1" x14ac:dyDescent="0.2">
      <c r="I28" s="239">
        <v>7</v>
      </c>
      <c r="J28" s="240" t="s">
        <v>20</v>
      </c>
      <c r="K28" s="126">
        <v>14</v>
      </c>
      <c r="L28" s="126">
        <v>13</v>
      </c>
      <c r="M28" s="201"/>
    </row>
    <row r="29" spans="2:15" ht="30" customHeight="1" thickBot="1" x14ac:dyDescent="0.25">
      <c r="I29" s="249">
        <v>8</v>
      </c>
      <c r="J29" s="247" t="s">
        <v>22</v>
      </c>
      <c r="K29" s="128">
        <v>22</v>
      </c>
      <c r="L29" s="126">
        <v>9</v>
      </c>
      <c r="M29" s="201"/>
    </row>
    <row r="30" spans="2:15" ht="30" customHeight="1" thickBot="1" x14ac:dyDescent="0.25">
      <c r="I30" s="274"/>
      <c r="J30" s="275" t="s">
        <v>21</v>
      </c>
      <c r="K30" s="276">
        <f>SUM(K22:K29)</f>
        <v>125</v>
      </c>
      <c r="L30" s="265">
        <f>SUM(L22:L29)</f>
        <v>116</v>
      </c>
      <c r="M30" s="201"/>
    </row>
    <row r="31" spans="2:15" ht="30" customHeight="1" x14ac:dyDescent="0.2">
      <c r="I31" s="252"/>
      <c r="M31" s="201"/>
    </row>
    <row r="32" spans="2:15" ht="26.25" customHeight="1" x14ac:dyDescent="0.2">
      <c r="I32" s="252"/>
    </row>
    <row r="33" spans="9:9" ht="16.5" customHeight="1" x14ac:dyDescent="0.2"/>
    <row r="34" spans="9:9" x14ac:dyDescent="0.2">
      <c r="I34" s="252"/>
    </row>
  </sheetData>
  <mergeCells count="24">
    <mergeCell ref="I4:L4"/>
    <mergeCell ref="I13:J13"/>
    <mergeCell ref="I14:J14"/>
    <mergeCell ref="B15:C15"/>
    <mergeCell ref="I18:L18"/>
    <mergeCell ref="C6:C7"/>
    <mergeCell ref="B6:B7"/>
    <mergeCell ref="D6:E6"/>
    <mergeCell ref="B4:G4"/>
    <mergeCell ref="I6:I7"/>
    <mergeCell ref="J6:J7"/>
    <mergeCell ref="K6:K7"/>
    <mergeCell ref="L6:L7"/>
    <mergeCell ref="F6:G6"/>
    <mergeCell ref="B18:G18"/>
    <mergeCell ref="B24:C24"/>
    <mergeCell ref="I20:I21"/>
    <mergeCell ref="J20:J21"/>
    <mergeCell ref="K20:K21"/>
    <mergeCell ref="L20:L21"/>
    <mergeCell ref="B20:B21"/>
    <mergeCell ref="C20:C21"/>
    <mergeCell ref="D20:E20"/>
    <mergeCell ref="F20:G20"/>
  </mergeCells>
  <pageMargins left="0.11811023622047245" right="0.19685039370078741" top="0.74803149606299213" bottom="0.74803149606299213" header="0.31496062992125984" footer="0.31496062992125984"/>
  <pageSetup scale="7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59999389629810485"/>
  </sheetPr>
  <dimension ref="B1:O31"/>
  <sheetViews>
    <sheetView showGridLines="0" zoomScale="75" zoomScaleNormal="75" zoomScaleSheetLayoutView="70" workbookViewId="0">
      <selection activeCell="H31" sqref="H31"/>
    </sheetView>
  </sheetViews>
  <sheetFormatPr defaultRowHeight="14.25" x14ac:dyDescent="0.2"/>
  <cols>
    <col min="1" max="1" width="3" style="277" customWidth="1"/>
    <col min="2" max="2" width="9.140625" style="277"/>
    <col min="3" max="3" width="61.140625" style="277" customWidth="1"/>
    <col min="4" max="4" width="25.7109375" style="277" customWidth="1"/>
    <col min="5" max="5" width="2.28515625" style="277" customWidth="1"/>
    <col min="6" max="6" width="9.140625" style="277"/>
    <col min="7" max="7" width="69" style="277" customWidth="1"/>
    <col min="8" max="8" width="25.7109375" style="277" customWidth="1"/>
    <col min="9" max="16384" width="9.140625" style="277"/>
  </cols>
  <sheetData>
    <row r="1" spans="2:15" ht="15.75" x14ac:dyDescent="0.25">
      <c r="H1" s="40" t="s">
        <v>809</v>
      </c>
    </row>
    <row r="2" spans="2:15" x14ac:dyDescent="0.2">
      <c r="H2" s="278"/>
    </row>
    <row r="4" spans="2:15" ht="18" x14ac:dyDescent="0.25">
      <c r="B4" s="1002" t="s">
        <v>62</v>
      </c>
      <c r="C4" s="1002"/>
      <c r="D4" s="1002"/>
      <c r="E4" s="1002"/>
      <c r="F4" s="1002"/>
      <c r="G4" s="1002"/>
      <c r="H4" s="1002"/>
    </row>
    <row r="5" spans="2:15" ht="15.75" thickBot="1" x14ac:dyDescent="0.3">
      <c r="B5" s="279"/>
      <c r="C5" s="279"/>
      <c r="D5" s="279"/>
      <c r="E5" s="279"/>
    </row>
    <row r="6" spans="2:15" ht="21" customHeight="1" x14ac:dyDescent="0.2">
      <c r="B6" s="957" t="s">
        <v>46</v>
      </c>
      <c r="C6" s="999" t="s">
        <v>61</v>
      </c>
      <c r="D6" s="962" t="s">
        <v>48</v>
      </c>
      <c r="E6" s="1005"/>
      <c r="F6" s="957" t="s">
        <v>46</v>
      </c>
      <c r="G6" s="999" t="s">
        <v>61</v>
      </c>
      <c r="H6" s="962" t="s">
        <v>48</v>
      </c>
    </row>
    <row r="7" spans="2:15" ht="25.5" customHeight="1" thickBot="1" x14ac:dyDescent="0.25">
      <c r="B7" s="958"/>
      <c r="C7" s="1000"/>
      <c r="D7" s="963"/>
      <c r="E7" s="1006"/>
      <c r="F7" s="958"/>
      <c r="G7" s="1000"/>
      <c r="H7" s="963"/>
      <c r="I7" s="998"/>
      <c r="J7" s="1001"/>
      <c r="K7" s="998"/>
      <c r="L7" s="1001"/>
      <c r="M7" s="998"/>
      <c r="N7" s="998"/>
      <c r="O7" s="998"/>
    </row>
    <row r="8" spans="2:15" ht="30" customHeight="1" thickBot="1" x14ac:dyDescent="0.25">
      <c r="B8" s="320"/>
      <c r="C8" s="321" t="s">
        <v>855</v>
      </c>
      <c r="D8" s="322">
        <v>125</v>
      </c>
      <c r="E8" s="280"/>
      <c r="F8" s="318"/>
      <c r="G8" s="316" t="s">
        <v>926</v>
      </c>
      <c r="H8" s="317">
        <v>120</v>
      </c>
      <c r="I8" s="998"/>
      <c r="J8" s="1001"/>
      <c r="K8" s="998"/>
      <c r="L8" s="1001"/>
      <c r="M8" s="998"/>
      <c r="N8" s="998"/>
      <c r="O8" s="998"/>
    </row>
    <row r="9" spans="2:15" s="287" customFormat="1" ht="30" customHeight="1" x14ac:dyDescent="0.2">
      <c r="B9" s="281"/>
      <c r="C9" s="282" t="s">
        <v>923</v>
      </c>
      <c r="D9" s="283"/>
      <c r="E9" s="284"/>
      <c r="F9" s="285"/>
      <c r="G9" s="282" t="s">
        <v>932</v>
      </c>
      <c r="H9" s="286"/>
      <c r="I9" s="1001"/>
      <c r="J9" s="1001"/>
      <c r="K9" s="998"/>
      <c r="L9" s="1001"/>
      <c r="M9" s="998"/>
      <c r="N9" s="998"/>
      <c r="O9" s="998"/>
    </row>
    <row r="10" spans="2:15" ht="30" customHeight="1" x14ac:dyDescent="0.2">
      <c r="B10" s="288" t="s">
        <v>66</v>
      </c>
      <c r="C10" s="641" t="s">
        <v>856</v>
      </c>
      <c r="D10" s="290">
        <v>6</v>
      </c>
      <c r="E10" s="291"/>
      <c r="F10" s="292" t="s">
        <v>66</v>
      </c>
      <c r="G10" s="641" t="s">
        <v>856</v>
      </c>
      <c r="H10" s="293">
        <v>2</v>
      </c>
      <c r="I10" s="294"/>
      <c r="J10" s="294"/>
      <c r="K10" s="294"/>
      <c r="L10" s="294"/>
      <c r="M10" s="294"/>
      <c r="N10" s="294"/>
      <c r="O10" s="294"/>
    </row>
    <row r="11" spans="2:15" ht="30" customHeight="1" x14ac:dyDescent="0.2">
      <c r="B11" s="288" t="s">
        <v>69</v>
      </c>
      <c r="C11" s="295"/>
      <c r="D11" s="290"/>
      <c r="E11" s="291"/>
      <c r="F11" s="292" t="s">
        <v>69</v>
      </c>
      <c r="G11" s="295"/>
      <c r="H11" s="293"/>
      <c r="I11" s="294"/>
      <c r="J11" s="294"/>
      <c r="K11" s="294"/>
      <c r="L11" s="294"/>
      <c r="M11" s="294"/>
      <c r="N11" s="294"/>
      <c r="O11" s="294"/>
    </row>
    <row r="12" spans="2:15" ht="30" customHeight="1" x14ac:dyDescent="0.2">
      <c r="B12" s="288" t="s">
        <v>70</v>
      </c>
      <c r="C12" s="295"/>
      <c r="D12" s="290"/>
      <c r="E12" s="291"/>
      <c r="F12" s="292" t="s">
        <v>70</v>
      </c>
      <c r="G12" s="295"/>
      <c r="H12" s="293"/>
      <c r="I12" s="294"/>
      <c r="J12" s="294"/>
      <c r="K12" s="294"/>
      <c r="L12" s="294"/>
      <c r="M12" s="294"/>
      <c r="N12" s="294"/>
      <c r="O12" s="294"/>
    </row>
    <row r="13" spans="2:15" ht="30" customHeight="1" x14ac:dyDescent="0.2">
      <c r="B13" s="288" t="s">
        <v>74</v>
      </c>
      <c r="C13" s="295"/>
      <c r="D13" s="290"/>
      <c r="E13" s="291"/>
      <c r="F13" s="292" t="s">
        <v>74</v>
      </c>
      <c r="G13" s="295"/>
      <c r="H13" s="293"/>
      <c r="I13" s="294"/>
      <c r="J13" s="294"/>
      <c r="K13" s="294"/>
      <c r="L13" s="294"/>
      <c r="M13" s="294"/>
      <c r="N13" s="294"/>
      <c r="O13" s="294"/>
    </row>
    <row r="14" spans="2:15" s="301" customFormat="1" ht="30" customHeight="1" x14ac:dyDescent="0.2">
      <c r="B14" s="296"/>
      <c r="C14" s="297" t="s">
        <v>921</v>
      </c>
      <c r="D14" s="290"/>
      <c r="E14" s="298"/>
      <c r="F14" s="299"/>
      <c r="G14" s="297" t="s">
        <v>931</v>
      </c>
      <c r="H14" s="293"/>
      <c r="I14" s="300"/>
      <c r="J14" s="300"/>
      <c r="K14" s="300"/>
      <c r="L14" s="300"/>
      <c r="M14" s="300"/>
      <c r="N14" s="300"/>
      <c r="O14" s="300"/>
    </row>
    <row r="15" spans="2:15" ht="30" customHeight="1" x14ac:dyDescent="0.2">
      <c r="B15" s="288" t="s">
        <v>66</v>
      </c>
      <c r="C15" s="289" t="s">
        <v>944</v>
      </c>
      <c r="D15" s="290">
        <v>2</v>
      </c>
      <c r="E15" s="291"/>
      <c r="F15" s="292" t="s">
        <v>66</v>
      </c>
      <c r="G15" s="289" t="s">
        <v>944</v>
      </c>
      <c r="H15" s="293">
        <v>1</v>
      </c>
      <c r="I15" s="294"/>
      <c r="J15" s="294"/>
      <c r="K15" s="294"/>
      <c r="L15" s="294"/>
      <c r="M15" s="294"/>
      <c r="N15" s="294"/>
      <c r="O15" s="294"/>
    </row>
    <row r="16" spans="2:15" ht="30" customHeight="1" thickBot="1" x14ac:dyDescent="0.25">
      <c r="B16" s="302" t="s">
        <v>69</v>
      </c>
      <c r="C16" s="303"/>
      <c r="D16" s="304"/>
      <c r="E16" s="291"/>
      <c r="F16" s="305" t="s">
        <v>69</v>
      </c>
      <c r="G16" s="303"/>
      <c r="H16" s="306"/>
      <c r="I16" s="294"/>
      <c r="J16" s="294"/>
      <c r="K16" s="294"/>
      <c r="L16" s="294"/>
      <c r="M16" s="294"/>
      <c r="N16" s="294"/>
      <c r="O16" s="294"/>
    </row>
    <row r="17" spans="2:15" ht="30" customHeight="1" thickBot="1" x14ac:dyDescent="0.25">
      <c r="B17" s="315"/>
      <c r="C17" s="316" t="s">
        <v>922</v>
      </c>
      <c r="D17" s="317">
        <f>D8-D10+D15</f>
        <v>121</v>
      </c>
      <c r="E17" s="1003"/>
      <c r="F17" s="319"/>
      <c r="G17" s="316" t="s">
        <v>930</v>
      </c>
      <c r="H17" s="317">
        <f>H8-H10+H15</f>
        <v>119</v>
      </c>
      <c r="I17" s="294"/>
      <c r="J17" s="294"/>
      <c r="K17" s="294"/>
      <c r="L17" s="294"/>
      <c r="M17" s="294"/>
      <c r="N17" s="294"/>
      <c r="O17" s="294"/>
    </row>
    <row r="18" spans="2:15" ht="15.75" thickBot="1" x14ac:dyDescent="0.25">
      <c r="B18" s="307"/>
      <c r="C18" s="308"/>
      <c r="D18" s="309"/>
      <c r="E18" s="1004"/>
      <c r="F18" s="309"/>
      <c r="G18" s="309"/>
      <c r="H18" s="310"/>
      <c r="I18" s="294"/>
      <c r="J18" s="294"/>
      <c r="K18" s="294"/>
      <c r="L18" s="294"/>
      <c r="M18" s="294"/>
      <c r="N18" s="294"/>
      <c r="O18" s="294"/>
    </row>
    <row r="19" spans="2:15" x14ac:dyDescent="0.2">
      <c r="B19" s="957" t="s">
        <v>46</v>
      </c>
      <c r="C19" s="999" t="s">
        <v>61</v>
      </c>
      <c r="D19" s="962" t="s">
        <v>48</v>
      </c>
      <c r="E19" s="1003"/>
      <c r="F19" s="957" t="s">
        <v>46</v>
      </c>
      <c r="G19" s="999" t="s">
        <v>61</v>
      </c>
      <c r="H19" s="962" t="s">
        <v>48</v>
      </c>
      <c r="I19" s="294"/>
      <c r="J19" s="294"/>
      <c r="K19" s="294"/>
      <c r="L19" s="294"/>
      <c r="M19" s="294"/>
      <c r="N19" s="294"/>
      <c r="O19" s="294"/>
    </row>
    <row r="20" spans="2:15" ht="15" thickBot="1" x14ac:dyDescent="0.25">
      <c r="B20" s="958"/>
      <c r="C20" s="1000"/>
      <c r="D20" s="963"/>
      <c r="E20" s="1003"/>
      <c r="F20" s="958"/>
      <c r="G20" s="1000"/>
      <c r="H20" s="963"/>
      <c r="I20" s="294"/>
      <c r="J20" s="294"/>
      <c r="K20" s="294"/>
      <c r="L20" s="294"/>
      <c r="M20" s="294"/>
      <c r="N20" s="294"/>
      <c r="O20" s="294"/>
    </row>
    <row r="21" spans="2:15" ht="30" customHeight="1" thickBot="1" x14ac:dyDescent="0.25">
      <c r="B21" s="318"/>
      <c r="C21" s="316" t="s">
        <v>922</v>
      </c>
      <c r="D21" s="317">
        <v>121</v>
      </c>
      <c r="E21" s="280"/>
      <c r="F21" s="318"/>
      <c r="G21" s="316" t="s">
        <v>930</v>
      </c>
      <c r="H21" s="317">
        <v>119</v>
      </c>
    </row>
    <row r="22" spans="2:15" ht="30" customHeight="1" x14ac:dyDescent="0.2">
      <c r="B22" s="281"/>
      <c r="C22" s="282" t="s">
        <v>924</v>
      </c>
      <c r="D22" s="283"/>
      <c r="E22" s="291"/>
      <c r="F22" s="285"/>
      <c r="G22" s="282" t="s">
        <v>929</v>
      </c>
      <c r="H22" s="286"/>
    </row>
    <row r="23" spans="2:15" ht="30" customHeight="1" x14ac:dyDescent="0.2">
      <c r="B23" s="288" t="s">
        <v>66</v>
      </c>
      <c r="C23" s="641" t="s">
        <v>856</v>
      </c>
      <c r="D23" s="290">
        <v>3</v>
      </c>
      <c r="E23" s="291"/>
      <c r="F23" s="292" t="s">
        <v>66</v>
      </c>
      <c r="G23" s="641" t="s">
        <v>856</v>
      </c>
      <c r="H23" s="293">
        <v>3</v>
      </c>
    </row>
    <row r="24" spans="2:15" ht="30" customHeight="1" x14ac:dyDescent="0.2">
      <c r="B24" s="288" t="s">
        <v>69</v>
      </c>
      <c r="C24" s="295"/>
      <c r="D24" s="290"/>
      <c r="E24" s="291"/>
      <c r="F24" s="292" t="s">
        <v>69</v>
      </c>
      <c r="G24" s="295"/>
      <c r="H24" s="293"/>
    </row>
    <row r="25" spans="2:15" ht="30" customHeight="1" x14ac:dyDescent="0.2">
      <c r="B25" s="288" t="s">
        <v>70</v>
      </c>
      <c r="C25" s="295"/>
      <c r="D25" s="290"/>
      <c r="E25" s="291"/>
      <c r="F25" s="292" t="s">
        <v>70</v>
      </c>
      <c r="G25" s="295"/>
      <c r="H25" s="293"/>
    </row>
    <row r="26" spans="2:15" ht="30" customHeight="1" x14ac:dyDescent="0.2">
      <c r="B26" s="288" t="s">
        <v>74</v>
      </c>
      <c r="C26" s="295"/>
      <c r="D26" s="290"/>
      <c r="E26" s="291"/>
      <c r="F26" s="292" t="s">
        <v>74</v>
      </c>
      <c r="G26" s="295"/>
      <c r="H26" s="293"/>
    </row>
    <row r="27" spans="2:15" ht="30" customHeight="1" x14ac:dyDescent="0.2">
      <c r="B27" s="296"/>
      <c r="C27" s="297" t="s">
        <v>925</v>
      </c>
      <c r="D27" s="311"/>
      <c r="E27" s="298"/>
      <c r="F27" s="299"/>
      <c r="G27" s="297" t="s">
        <v>928</v>
      </c>
      <c r="H27" s="312"/>
    </row>
    <row r="28" spans="2:15" ht="30" customHeight="1" x14ac:dyDescent="0.2">
      <c r="B28" s="288" t="s">
        <v>66</v>
      </c>
      <c r="C28" s="289" t="s">
        <v>944</v>
      </c>
      <c r="D28" s="290">
        <v>2</v>
      </c>
      <c r="E28" s="291"/>
      <c r="F28" s="292" t="s">
        <v>66</v>
      </c>
      <c r="G28" s="289" t="s">
        <v>857</v>
      </c>
      <c r="H28" s="293"/>
    </row>
    <row r="29" spans="2:15" ht="30" customHeight="1" thickBot="1" x14ac:dyDescent="0.25">
      <c r="B29" s="302" t="s">
        <v>69</v>
      </c>
      <c r="C29" s="303"/>
      <c r="D29" s="304"/>
      <c r="E29" s="291"/>
      <c r="F29" s="305" t="s">
        <v>69</v>
      </c>
      <c r="G29" s="303"/>
      <c r="H29" s="306"/>
    </row>
    <row r="30" spans="2:15" ht="30" customHeight="1" thickBot="1" x14ac:dyDescent="0.25">
      <c r="B30" s="320"/>
      <c r="C30" s="321" t="s">
        <v>926</v>
      </c>
      <c r="D30" s="323">
        <f>D21-D23+D28</f>
        <v>120</v>
      </c>
      <c r="E30" s="313"/>
      <c r="F30" s="324"/>
      <c r="G30" s="321" t="s">
        <v>927</v>
      </c>
      <c r="H30" s="322">
        <f>H21-H23</f>
        <v>116</v>
      </c>
    </row>
    <row r="31" spans="2:15" x14ac:dyDescent="0.2">
      <c r="B31" s="314"/>
      <c r="C31" s="314"/>
    </row>
  </sheetData>
  <sheetProtection selectLockedCells="1" selectUnlockedCells="1"/>
  <mergeCells count="22">
    <mergeCell ref="B4:H4"/>
    <mergeCell ref="B19:B20"/>
    <mergeCell ref="C19:C20"/>
    <mergeCell ref="D19:D20"/>
    <mergeCell ref="F19:F20"/>
    <mergeCell ref="B6:B7"/>
    <mergeCell ref="C6:C7"/>
    <mergeCell ref="D6:D7"/>
    <mergeCell ref="E17:E20"/>
    <mergeCell ref="E6:E7"/>
    <mergeCell ref="G19:G20"/>
    <mergeCell ref="H19:H20"/>
    <mergeCell ref="O7:O9"/>
    <mergeCell ref="F6:F7"/>
    <mergeCell ref="G6:G7"/>
    <mergeCell ref="H6:H7"/>
    <mergeCell ref="J7:J9"/>
    <mergeCell ref="M7:M9"/>
    <mergeCell ref="I7:I9"/>
    <mergeCell ref="K7:K9"/>
    <mergeCell ref="L7:L9"/>
    <mergeCell ref="N7:N9"/>
  </mergeCells>
  <phoneticPr fontId="3" type="noConversion"/>
  <printOptions horizontalCentered="1"/>
  <pageMargins left="0.35433070866141736" right="0.51181102362204722" top="0.74803149606299213" bottom="0.74803149606299213" header="0.31496062992125984" footer="0.31496062992125984"/>
  <pageSetup scale="65" orientation="landscape" r:id="rId1"/>
  <headerFooter alignWithMargins="0"/>
  <ignoredErrors>
    <ignoredError sqref="B10:B16 F23:F29 B23:B29 F10:F16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6" tint="0.59999389629810485"/>
  </sheetPr>
  <dimension ref="A2:P70"/>
  <sheetViews>
    <sheetView showGridLines="0" topLeftCell="A25" zoomScale="115" zoomScaleNormal="115" workbookViewId="0">
      <selection activeCell="U52" sqref="U52"/>
    </sheetView>
  </sheetViews>
  <sheetFormatPr defaultColWidth="18" defaultRowHeight="12.75" x14ac:dyDescent="0.2"/>
  <cols>
    <col min="1" max="1" width="2.85546875" style="7" customWidth="1"/>
    <col min="2" max="2" width="11.85546875" style="7" customWidth="1"/>
    <col min="3" max="4" width="12.7109375" style="7" customWidth="1"/>
    <col min="5" max="5" width="12.5703125" style="7" customWidth="1"/>
    <col min="6" max="14" width="12.7109375" style="7" customWidth="1"/>
    <col min="15" max="15" width="13.42578125" style="7" bestFit="1" customWidth="1"/>
    <col min="16" max="16" width="10" style="7" customWidth="1"/>
    <col min="17" max="254" width="9.140625" style="7" customWidth="1"/>
    <col min="255" max="16384" width="18" style="7"/>
  </cols>
  <sheetData>
    <row r="2" spans="2:16" x14ac:dyDescent="0.2">
      <c r="N2" s="35" t="s">
        <v>358</v>
      </c>
    </row>
    <row r="4" spans="2:16" ht="15.75" x14ac:dyDescent="0.2">
      <c r="B4" s="1021" t="s">
        <v>984</v>
      </c>
      <c r="C4" s="1021"/>
      <c r="D4" s="1021"/>
      <c r="E4" s="1021"/>
      <c r="F4" s="1021"/>
      <c r="G4" s="1021"/>
      <c r="H4" s="1021"/>
      <c r="I4" s="1021"/>
      <c r="J4" s="1021"/>
      <c r="K4" s="1021"/>
      <c r="L4" s="1021"/>
      <c r="M4" s="1021"/>
      <c r="N4" s="1021"/>
    </row>
    <row r="5" spans="2:16" ht="13.5" thickBot="1" x14ac:dyDescent="0.25"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4" t="s">
        <v>45</v>
      </c>
    </row>
    <row r="6" spans="2:16" ht="15" customHeight="1" x14ac:dyDescent="0.2">
      <c r="B6" s="1012" t="s">
        <v>802</v>
      </c>
      <c r="C6" s="1015" t="s">
        <v>21</v>
      </c>
      <c r="D6" s="1016"/>
      <c r="E6" s="1017"/>
      <c r="F6" s="1018" t="s">
        <v>347</v>
      </c>
      <c r="G6" s="1019"/>
      <c r="H6" s="1020"/>
      <c r="I6" s="1018" t="s">
        <v>93</v>
      </c>
      <c r="J6" s="1019"/>
      <c r="K6" s="1020"/>
      <c r="L6" s="1018" t="s">
        <v>94</v>
      </c>
      <c r="M6" s="1019"/>
      <c r="N6" s="1020"/>
    </row>
    <row r="7" spans="2:16" ht="12.75" customHeight="1" x14ac:dyDescent="0.2">
      <c r="B7" s="1013"/>
      <c r="C7" s="1010" t="s">
        <v>48</v>
      </c>
      <c r="D7" s="847" t="s">
        <v>195</v>
      </c>
      <c r="E7" s="1007" t="s">
        <v>251</v>
      </c>
      <c r="F7" s="1010" t="s">
        <v>48</v>
      </c>
      <c r="G7" s="847" t="s">
        <v>195</v>
      </c>
      <c r="H7" s="1007" t="s">
        <v>251</v>
      </c>
      <c r="I7" s="1010" t="s">
        <v>48</v>
      </c>
      <c r="J7" s="847" t="s">
        <v>195</v>
      </c>
      <c r="K7" s="1007" t="s">
        <v>251</v>
      </c>
      <c r="L7" s="1010" t="s">
        <v>48</v>
      </c>
      <c r="M7" s="847" t="s">
        <v>195</v>
      </c>
      <c r="N7" s="1007" t="s">
        <v>251</v>
      </c>
    </row>
    <row r="8" spans="2:16" ht="21.75" customHeight="1" thickBot="1" x14ac:dyDescent="0.25">
      <c r="B8" s="1014"/>
      <c r="C8" s="1011"/>
      <c r="D8" s="848"/>
      <c r="E8" s="1008"/>
      <c r="F8" s="1011"/>
      <c r="G8" s="848"/>
      <c r="H8" s="1008"/>
      <c r="I8" s="1011"/>
      <c r="J8" s="848"/>
      <c r="K8" s="1008"/>
      <c r="L8" s="1011"/>
      <c r="M8" s="848"/>
      <c r="N8" s="1008"/>
    </row>
    <row r="9" spans="2:16" x14ac:dyDescent="0.2">
      <c r="B9" s="677" t="s">
        <v>95</v>
      </c>
      <c r="C9" s="650">
        <f>F9+I9+L9</f>
        <v>135</v>
      </c>
      <c r="D9" s="651">
        <f>G9+J9+M9</f>
        <v>11432200</v>
      </c>
      <c r="E9" s="652">
        <f>D9/C9</f>
        <v>84682.962962962964</v>
      </c>
      <c r="F9" s="679">
        <v>134</v>
      </c>
      <c r="G9" s="651">
        <v>11255648</v>
      </c>
      <c r="H9" s="676">
        <f>G9/F9</f>
        <v>83997.373134328358</v>
      </c>
      <c r="I9" s="650"/>
      <c r="J9" s="651"/>
      <c r="K9" s="652"/>
      <c r="L9" s="679">
        <v>1</v>
      </c>
      <c r="M9" s="651">
        <v>176552</v>
      </c>
      <c r="N9" s="652">
        <f>M9/L9</f>
        <v>176552</v>
      </c>
      <c r="O9" s="649"/>
    </row>
    <row r="10" spans="2:16" x14ac:dyDescent="0.2">
      <c r="B10" s="537" t="s">
        <v>96</v>
      </c>
      <c r="C10" s="642">
        <f t="shared" ref="C10:C20" si="0">F10+I10+L10</f>
        <v>135</v>
      </c>
      <c r="D10" s="643">
        <f t="shared" ref="D10:D20" si="1">G10+J10+M10</f>
        <v>11282629</v>
      </c>
      <c r="E10" s="644">
        <f t="shared" ref="E10:E20" si="2">D10/C10</f>
        <v>83575.029629629629</v>
      </c>
      <c r="F10" s="680">
        <v>134</v>
      </c>
      <c r="G10" s="645">
        <v>11107240</v>
      </c>
      <c r="H10" s="646">
        <f t="shared" ref="H10:H17" si="3">G10/F10</f>
        <v>82889.850746268654</v>
      </c>
      <c r="I10" s="647"/>
      <c r="J10" s="645"/>
      <c r="K10" s="644"/>
      <c r="L10" s="682">
        <v>1</v>
      </c>
      <c r="M10" s="643">
        <v>175389</v>
      </c>
      <c r="N10" s="644">
        <f t="shared" ref="N10:N20" si="4">M10/L10</f>
        <v>175389</v>
      </c>
      <c r="O10" s="649"/>
    </row>
    <row r="11" spans="2:16" x14ac:dyDescent="0.2">
      <c r="B11" s="537" t="s">
        <v>97</v>
      </c>
      <c r="C11" s="642">
        <f t="shared" si="0"/>
        <v>135</v>
      </c>
      <c r="D11" s="643">
        <f t="shared" si="1"/>
        <v>11226976</v>
      </c>
      <c r="E11" s="644">
        <f t="shared" si="2"/>
        <v>83162.785185185188</v>
      </c>
      <c r="F11" s="680">
        <v>134</v>
      </c>
      <c r="G11" s="643">
        <v>11051058</v>
      </c>
      <c r="H11" s="646">
        <f t="shared" si="3"/>
        <v>82470.582089552234</v>
      </c>
      <c r="I11" s="647"/>
      <c r="J11" s="645"/>
      <c r="K11" s="644"/>
      <c r="L11" s="680">
        <v>1</v>
      </c>
      <c r="M11" s="643">
        <v>175918</v>
      </c>
      <c r="N11" s="644">
        <f t="shared" si="4"/>
        <v>175918</v>
      </c>
      <c r="O11" s="649"/>
      <c r="P11" s="648"/>
    </row>
    <row r="12" spans="2:16" x14ac:dyDescent="0.2">
      <c r="B12" s="537" t="s">
        <v>98</v>
      </c>
      <c r="C12" s="642">
        <f t="shared" si="0"/>
        <v>134</v>
      </c>
      <c r="D12" s="643">
        <f t="shared" si="1"/>
        <v>11056607</v>
      </c>
      <c r="E12" s="644">
        <f t="shared" si="2"/>
        <v>82511.992537313432</v>
      </c>
      <c r="F12" s="680">
        <v>133</v>
      </c>
      <c r="G12" s="645">
        <v>10871853</v>
      </c>
      <c r="H12" s="646">
        <f t="shared" si="3"/>
        <v>81743.255639097741</v>
      </c>
      <c r="I12" s="647"/>
      <c r="J12" s="645"/>
      <c r="K12" s="644"/>
      <c r="L12" s="682">
        <v>1</v>
      </c>
      <c r="M12" s="643">
        <v>184754</v>
      </c>
      <c r="N12" s="644">
        <f t="shared" si="4"/>
        <v>184754</v>
      </c>
      <c r="O12" s="649"/>
      <c r="P12" s="648"/>
    </row>
    <row r="13" spans="2:16" x14ac:dyDescent="0.2">
      <c r="B13" s="537" t="s">
        <v>99</v>
      </c>
      <c r="C13" s="642">
        <f t="shared" si="0"/>
        <v>134</v>
      </c>
      <c r="D13" s="643">
        <f t="shared" si="1"/>
        <v>11945974</v>
      </c>
      <c r="E13" s="644">
        <f t="shared" si="2"/>
        <v>89149.059701492544</v>
      </c>
      <c r="F13" s="680">
        <v>133</v>
      </c>
      <c r="G13" s="643">
        <v>11766871</v>
      </c>
      <c r="H13" s="646">
        <f t="shared" si="3"/>
        <v>88472.71428571429</v>
      </c>
      <c r="I13" s="647"/>
      <c r="J13" s="645"/>
      <c r="K13" s="644"/>
      <c r="L13" s="680">
        <v>1</v>
      </c>
      <c r="M13" s="643">
        <v>179103</v>
      </c>
      <c r="N13" s="644">
        <f t="shared" si="4"/>
        <v>179103</v>
      </c>
      <c r="O13" s="649"/>
      <c r="P13" s="648"/>
    </row>
    <row r="14" spans="2:16" x14ac:dyDescent="0.2">
      <c r="B14" s="537" t="s">
        <v>100</v>
      </c>
      <c r="C14" s="642">
        <f t="shared" si="0"/>
        <v>132</v>
      </c>
      <c r="D14" s="643">
        <f t="shared" si="1"/>
        <v>10941088</v>
      </c>
      <c r="E14" s="644">
        <f t="shared" si="2"/>
        <v>82887.030303030304</v>
      </c>
      <c r="F14" s="680">
        <v>131</v>
      </c>
      <c r="G14" s="645">
        <v>10770287</v>
      </c>
      <c r="H14" s="646">
        <f t="shared" si="3"/>
        <v>82215.931297709918</v>
      </c>
      <c r="I14" s="647"/>
      <c r="J14" s="645"/>
      <c r="K14" s="644"/>
      <c r="L14" s="682">
        <v>1</v>
      </c>
      <c r="M14" s="643">
        <v>170801</v>
      </c>
      <c r="N14" s="644">
        <f t="shared" si="4"/>
        <v>170801</v>
      </c>
      <c r="O14" s="649"/>
    </row>
    <row r="15" spans="2:16" x14ac:dyDescent="0.2">
      <c r="B15" s="537" t="s">
        <v>101</v>
      </c>
      <c r="C15" s="642">
        <f t="shared" si="0"/>
        <v>131</v>
      </c>
      <c r="D15" s="643">
        <f t="shared" si="1"/>
        <v>11154865</v>
      </c>
      <c r="E15" s="644">
        <f t="shared" si="2"/>
        <v>85151.64122137404</v>
      </c>
      <c r="F15" s="680">
        <v>130</v>
      </c>
      <c r="G15" s="645">
        <v>10977830</v>
      </c>
      <c r="H15" s="646">
        <f t="shared" si="3"/>
        <v>84444.846153846156</v>
      </c>
      <c r="I15" s="647"/>
      <c r="J15" s="645"/>
      <c r="K15" s="644"/>
      <c r="L15" s="680">
        <v>1</v>
      </c>
      <c r="M15" s="643">
        <v>177035</v>
      </c>
      <c r="N15" s="644">
        <f t="shared" si="4"/>
        <v>177035</v>
      </c>
      <c r="O15" s="649"/>
    </row>
    <row r="16" spans="2:16" x14ac:dyDescent="0.2">
      <c r="B16" s="537" t="s">
        <v>102</v>
      </c>
      <c r="C16" s="642">
        <f t="shared" si="0"/>
        <v>131</v>
      </c>
      <c r="D16" s="643">
        <f t="shared" si="1"/>
        <v>11047586</v>
      </c>
      <c r="E16" s="644">
        <f t="shared" si="2"/>
        <v>84332.717557251905</v>
      </c>
      <c r="F16" s="680">
        <v>130</v>
      </c>
      <c r="G16" s="645">
        <v>10870801</v>
      </c>
      <c r="H16" s="646">
        <f t="shared" si="3"/>
        <v>83621.546153846153</v>
      </c>
      <c r="I16" s="647"/>
      <c r="J16" s="645"/>
      <c r="K16" s="644"/>
      <c r="L16" s="682">
        <v>1</v>
      </c>
      <c r="M16" s="643">
        <v>176785</v>
      </c>
      <c r="N16" s="644">
        <f t="shared" si="4"/>
        <v>176785</v>
      </c>
      <c r="O16" s="649"/>
    </row>
    <row r="17" spans="1:15" x14ac:dyDescent="0.2">
      <c r="B17" s="537" t="s">
        <v>103</v>
      </c>
      <c r="C17" s="511">
        <f t="shared" si="0"/>
        <v>130</v>
      </c>
      <c r="D17" s="173">
        <f t="shared" si="1"/>
        <v>11110576</v>
      </c>
      <c r="E17" s="174">
        <f t="shared" si="2"/>
        <v>85465.969230769231</v>
      </c>
      <c r="F17" s="509">
        <v>129</v>
      </c>
      <c r="G17" s="129">
        <v>10934041</v>
      </c>
      <c r="H17" s="526">
        <f t="shared" si="3"/>
        <v>84760.007751937985</v>
      </c>
      <c r="I17" s="514"/>
      <c r="J17" s="129"/>
      <c r="K17" s="174"/>
      <c r="L17" s="509">
        <v>1</v>
      </c>
      <c r="M17" s="173">
        <v>176535</v>
      </c>
      <c r="N17" s="174">
        <f t="shared" si="4"/>
        <v>176535</v>
      </c>
      <c r="O17" s="649"/>
    </row>
    <row r="18" spans="1:15" x14ac:dyDescent="0.2">
      <c r="B18" s="537" t="s">
        <v>104</v>
      </c>
      <c r="C18" s="511">
        <f t="shared" si="0"/>
        <v>129</v>
      </c>
      <c r="D18" s="173">
        <f t="shared" si="1"/>
        <v>11233056</v>
      </c>
      <c r="E18" s="174">
        <f t="shared" si="2"/>
        <v>87077.953488372092</v>
      </c>
      <c r="F18" s="509">
        <v>128</v>
      </c>
      <c r="G18" s="645">
        <v>11056021</v>
      </c>
      <c r="H18" s="526">
        <f>G18/F18</f>
        <v>86375.1640625</v>
      </c>
      <c r="I18" s="514"/>
      <c r="J18" s="129"/>
      <c r="K18" s="174"/>
      <c r="L18" s="512">
        <v>1</v>
      </c>
      <c r="M18" s="173">
        <v>177035</v>
      </c>
      <c r="N18" s="174">
        <f t="shared" si="4"/>
        <v>177035</v>
      </c>
      <c r="O18" s="649"/>
    </row>
    <row r="19" spans="1:15" x14ac:dyDescent="0.2">
      <c r="B19" s="537" t="s">
        <v>105</v>
      </c>
      <c r="C19" s="511">
        <f t="shared" si="0"/>
        <v>128</v>
      </c>
      <c r="D19" s="173">
        <f t="shared" si="1"/>
        <v>13672822</v>
      </c>
      <c r="E19" s="174">
        <f t="shared" si="2"/>
        <v>106818.921875</v>
      </c>
      <c r="F19" s="509">
        <v>127</v>
      </c>
      <c r="G19" s="645">
        <v>13483511</v>
      </c>
      <c r="H19" s="526">
        <f>G19/F19</f>
        <v>106169.37795275591</v>
      </c>
      <c r="I19" s="514"/>
      <c r="J19" s="129"/>
      <c r="K19" s="174"/>
      <c r="L19" s="509">
        <v>1</v>
      </c>
      <c r="M19" s="173">
        <v>189311</v>
      </c>
      <c r="N19" s="174">
        <f t="shared" si="4"/>
        <v>189311</v>
      </c>
      <c r="O19" s="649"/>
    </row>
    <row r="20" spans="1:15" x14ac:dyDescent="0.2">
      <c r="B20" s="537" t="s">
        <v>106</v>
      </c>
      <c r="C20" s="511">
        <f t="shared" si="0"/>
        <v>127</v>
      </c>
      <c r="D20" s="173">
        <f t="shared" si="1"/>
        <v>13672822</v>
      </c>
      <c r="E20" s="174">
        <f t="shared" si="2"/>
        <v>107660.0157480315</v>
      </c>
      <c r="F20" s="509">
        <v>126</v>
      </c>
      <c r="G20" s="645">
        <v>13482893</v>
      </c>
      <c r="H20" s="526">
        <f>G20/F20</f>
        <v>107007.08730158731</v>
      </c>
      <c r="I20" s="514"/>
      <c r="J20" s="129"/>
      <c r="K20" s="174"/>
      <c r="L20" s="512">
        <v>1</v>
      </c>
      <c r="M20" s="173">
        <v>189929</v>
      </c>
      <c r="N20" s="174">
        <f t="shared" si="4"/>
        <v>189929</v>
      </c>
      <c r="O20" s="649"/>
    </row>
    <row r="21" spans="1:15" x14ac:dyDescent="0.2">
      <c r="B21" s="538" t="s">
        <v>21</v>
      </c>
      <c r="C21" s="514">
        <f t="shared" ref="C21:N21" si="5">SUM(C9:C20)</f>
        <v>1581</v>
      </c>
      <c r="D21" s="645">
        <f t="shared" si="5"/>
        <v>139777201</v>
      </c>
      <c r="E21" s="130">
        <f t="shared" si="5"/>
        <v>1062476.0794404128</v>
      </c>
      <c r="F21" s="512">
        <f>SUM(F9:F20)</f>
        <v>1569</v>
      </c>
      <c r="G21" s="129">
        <f t="shared" si="5"/>
        <v>137628054</v>
      </c>
      <c r="H21" s="528">
        <f t="shared" si="5"/>
        <v>1054167.7365691448</v>
      </c>
      <c r="I21" s="514"/>
      <c r="J21" s="129"/>
      <c r="K21" s="174"/>
      <c r="L21" s="512">
        <f t="shared" si="5"/>
        <v>12</v>
      </c>
      <c r="M21" s="129">
        <f t="shared" si="5"/>
        <v>2149147</v>
      </c>
      <c r="N21" s="130">
        <f t="shared" si="5"/>
        <v>2149147</v>
      </c>
    </row>
    <row r="22" spans="1:15" ht="13.5" thickBot="1" x14ac:dyDescent="0.25">
      <c r="B22" s="540" t="s">
        <v>107</v>
      </c>
      <c r="C22" s="533">
        <f t="shared" ref="C22:N22" si="6">C21/12</f>
        <v>131.75</v>
      </c>
      <c r="D22" s="548">
        <f t="shared" si="6"/>
        <v>11648100.083333334</v>
      </c>
      <c r="E22" s="678">
        <f t="shared" si="6"/>
        <v>88539.673286701072</v>
      </c>
      <c r="F22" s="678"/>
      <c r="G22" s="548">
        <f t="shared" si="6"/>
        <v>11469004.5</v>
      </c>
      <c r="H22" s="681">
        <f t="shared" si="6"/>
        <v>87847.311380762068</v>
      </c>
      <c r="I22" s="533"/>
      <c r="J22" s="548"/>
      <c r="K22" s="678"/>
      <c r="L22" s="517">
        <f t="shared" si="6"/>
        <v>1</v>
      </c>
      <c r="M22" s="548">
        <f t="shared" si="6"/>
        <v>179095.58333333334</v>
      </c>
      <c r="N22" s="678">
        <f t="shared" si="6"/>
        <v>179095.58333333334</v>
      </c>
      <c r="O22" s="648"/>
    </row>
    <row r="23" spans="1:15" x14ac:dyDescent="0.2">
      <c r="B23" s="1024" t="s">
        <v>346</v>
      </c>
      <c r="C23" s="1024"/>
      <c r="D23" s="1024"/>
      <c r="E23" s="1024"/>
      <c r="F23" s="1024"/>
      <c r="G23" s="1024"/>
      <c r="H23" s="1024"/>
      <c r="I23" s="1024"/>
      <c r="J23" s="1024"/>
      <c r="K23" s="1024"/>
      <c r="L23" s="1024"/>
      <c r="M23" s="1024"/>
    </row>
    <row r="24" spans="1:15" x14ac:dyDescent="0.2">
      <c r="B24" s="1023" t="s">
        <v>919</v>
      </c>
      <c r="C24" s="1023"/>
      <c r="D24" s="1023"/>
      <c r="E24" s="1023"/>
      <c r="F24" s="1023"/>
      <c r="G24" s="1023"/>
    </row>
    <row r="28" spans="1:15" ht="15.75" x14ac:dyDescent="0.2">
      <c r="B28" s="1021" t="s">
        <v>985</v>
      </c>
      <c r="C28" s="1021"/>
      <c r="D28" s="1021"/>
      <c r="E28" s="1021"/>
      <c r="F28" s="1021"/>
      <c r="G28" s="1021"/>
      <c r="H28" s="1021"/>
      <c r="I28" s="1021"/>
      <c r="J28" s="1021"/>
      <c r="K28" s="1021"/>
      <c r="L28" s="1021"/>
      <c r="M28" s="1021"/>
      <c r="N28" s="1021"/>
    </row>
    <row r="29" spans="1:15" ht="15" thickBot="1" x14ac:dyDescent="0.25">
      <c r="B29" s="522"/>
      <c r="C29" s="492"/>
      <c r="D29" s="492"/>
      <c r="E29" s="492"/>
      <c r="F29" s="492"/>
      <c r="G29" s="523"/>
      <c r="H29" s="523"/>
      <c r="I29" s="523"/>
      <c r="J29" s="523"/>
      <c r="K29" s="523"/>
      <c r="L29" s="523"/>
      <c r="M29" s="277"/>
      <c r="N29" s="34" t="s">
        <v>45</v>
      </c>
    </row>
    <row r="30" spans="1:15" ht="15" customHeight="1" x14ac:dyDescent="0.2">
      <c r="B30" s="1012" t="s">
        <v>803</v>
      </c>
      <c r="C30" s="1015" t="s">
        <v>21</v>
      </c>
      <c r="D30" s="1016"/>
      <c r="E30" s="1017"/>
      <c r="F30" s="1018" t="s">
        <v>196</v>
      </c>
      <c r="G30" s="1019"/>
      <c r="H30" s="1020"/>
      <c r="I30" s="1018" t="s">
        <v>93</v>
      </c>
      <c r="J30" s="1019"/>
      <c r="K30" s="1020"/>
      <c r="L30" s="1018" t="s">
        <v>94</v>
      </c>
      <c r="M30" s="1019"/>
      <c r="N30" s="1020"/>
      <c r="O30" s="524"/>
    </row>
    <row r="31" spans="1:15" ht="12.75" customHeight="1" x14ac:dyDescent="0.2">
      <c r="B31" s="1013"/>
      <c r="C31" s="1010" t="s">
        <v>48</v>
      </c>
      <c r="D31" s="847" t="s">
        <v>195</v>
      </c>
      <c r="E31" s="1007" t="s">
        <v>251</v>
      </c>
      <c r="F31" s="1010" t="s">
        <v>48</v>
      </c>
      <c r="G31" s="847" t="s">
        <v>195</v>
      </c>
      <c r="H31" s="1007" t="s">
        <v>251</v>
      </c>
      <c r="I31" s="1010" t="s">
        <v>48</v>
      </c>
      <c r="J31" s="847" t="s">
        <v>195</v>
      </c>
      <c r="K31" s="1007" t="s">
        <v>251</v>
      </c>
      <c r="L31" s="1010" t="s">
        <v>48</v>
      </c>
      <c r="M31" s="847" t="s">
        <v>195</v>
      </c>
      <c r="N31" s="1007" t="s">
        <v>251</v>
      </c>
    </row>
    <row r="32" spans="1:15" ht="21.75" customHeight="1" thickBot="1" x14ac:dyDescent="0.25">
      <c r="A32" s="10"/>
      <c r="B32" s="1022"/>
      <c r="C32" s="1011"/>
      <c r="D32" s="848"/>
      <c r="E32" s="1008"/>
      <c r="F32" s="1011"/>
      <c r="G32" s="848"/>
      <c r="H32" s="1008"/>
      <c r="I32" s="1011"/>
      <c r="J32" s="848"/>
      <c r="K32" s="1008"/>
      <c r="L32" s="1011"/>
      <c r="M32" s="848"/>
      <c r="N32" s="1008"/>
    </row>
    <row r="33" spans="1:14" ht="14.25" customHeight="1" x14ac:dyDescent="0.2">
      <c r="A33" s="10"/>
      <c r="B33" s="525" t="s">
        <v>95</v>
      </c>
      <c r="C33" s="650">
        <f>F33+I33+L33</f>
        <v>127</v>
      </c>
      <c r="D33" s="651">
        <f>G33+J33+M33</f>
        <v>12200000</v>
      </c>
      <c r="E33" s="652">
        <f>D33/C33</f>
        <v>96062.992125984252</v>
      </c>
      <c r="F33" s="679">
        <v>126</v>
      </c>
      <c r="G33" s="651">
        <v>12009000</v>
      </c>
      <c r="H33" s="676">
        <f>G33/F33</f>
        <v>95309.523809523816</v>
      </c>
      <c r="I33" s="650"/>
      <c r="J33" s="651"/>
      <c r="K33" s="652"/>
      <c r="L33" s="679">
        <v>1</v>
      </c>
      <c r="M33" s="651">
        <v>191000</v>
      </c>
      <c r="N33" s="652">
        <f>M33/L33</f>
        <v>191000</v>
      </c>
    </row>
    <row r="34" spans="1:14" ht="14.25" customHeight="1" x14ac:dyDescent="0.2">
      <c r="A34" s="10"/>
      <c r="B34" s="527" t="s">
        <v>96</v>
      </c>
      <c r="C34" s="642">
        <f t="shared" ref="C34:D44" si="7">F34+I34+L34</f>
        <v>127</v>
      </c>
      <c r="D34" s="643">
        <f t="shared" si="7"/>
        <v>12500000</v>
      </c>
      <c r="E34" s="644">
        <f t="shared" ref="E34:E44" si="8">D34/C34</f>
        <v>98425.196850393695</v>
      </c>
      <c r="F34" s="682">
        <v>126</v>
      </c>
      <c r="G34" s="645">
        <v>12309000</v>
      </c>
      <c r="H34" s="646">
        <f t="shared" ref="H34:H44" si="9">G34/F34</f>
        <v>97690.476190476184</v>
      </c>
      <c r="I34" s="647"/>
      <c r="J34" s="645"/>
      <c r="K34" s="644"/>
      <c r="L34" s="682">
        <v>1</v>
      </c>
      <c r="M34" s="645">
        <v>191000</v>
      </c>
      <c r="N34" s="644">
        <f t="shared" ref="N34:N44" si="10">M34/L34</f>
        <v>191000</v>
      </c>
    </row>
    <row r="35" spans="1:14" ht="14.25" customHeight="1" x14ac:dyDescent="0.2">
      <c r="A35" s="10"/>
      <c r="B35" s="527" t="s">
        <v>97</v>
      </c>
      <c r="C35" s="642">
        <f t="shared" si="7"/>
        <v>132</v>
      </c>
      <c r="D35" s="643">
        <f t="shared" si="7"/>
        <v>12405912</v>
      </c>
      <c r="E35" s="644">
        <f t="shared" si="8"/>
        <v>93984.181818181823</v>
      </c>
      <c r="F35" s="682">
        <v>126</v>
      </c>
      <c r="G35" s="645">
        <v>11809000</v>
      </c>
      <c r="H35" s="646">
        <f t="shared" si="9"/>
        <v>93722.222222222219</v>
      </c>
      <c r="I35" s="647">
        <v>5</v>
      </c>
      <c r="J35" s="645">
        <v>405912</v>
      </c>
      <c r="K35" s="644">
        <f>J35/I35</f>
        <v>81182.399999999994</v>
      </c>
      <c r="L35" s="680">
        <v>1</v>
      </c>
      <c r="M35" s="645">
        <v>191000</v>
      </c>
      <c r="N35" s="644">
        <f t="shared" si="10"/>
        <v>191000</v>
      </c>
    </row>
    <row r="36" spans="1:14" ht="14.25" customHeight="1" x14ac:dyDescent="0.2">
      <c r="A36" s="10"/>
      <c r="B36" s="527" t="s">
        <v>98</v>
      </c>
      <c r="C36" s="642">
        <f t="shared" si="7"/>
        <v>132</v>
      </c>
      <c r="D36" s="643">
        <f t="shared" si="7"/>
        <v>13005912</v>
      </c>
      <c r="E36" s="644">
        <f t="shared" si="8"/>
        <v>98529.636363636368</v>
      </c>
      <c r="F36" s="682">
        <v>126</v>
      </c>
      <c r="G36" s="645">
        <v>12409000</v>
      </c>
      <c r="H36" s="646">
        <f t="shared" si="9"/>
        <v>98484.126984126982</v>
      </c>
      <c r="I36" s="647">
        <v>5</v>
      </c>
      <c r="J36" s="645">
        <v>405912</v>
      </c>
      <c r="K36" s="644">
        <f t="shared" ref="K36:K44" si="11">J36/I36</f>
        <v>81182.399999999994</v>
      </c>
      <c r="L36" s="682">
        <v>1</v>
      </c>
      <c r="M36" s="645">
        <v>191000</v>
      </c>
      <c r="N36" s="644">
        <f t="shared" si="10"/>
        <v>191000</v>
      </c>
    </row>
    <row r="37" spans="1:14" ht="14.25" customHeight="1" x14ac:dyDescent="0.2">
      <c r="A37" s="10"/>
      <c r="B37" s="527" t="s">
        <v>99</v>
      </c>
      <c r="C37" s="642">
        <f t="shared" si="7"/>
        <v>132</v>
      </c>
      <c r="D37" s="643">
        <f t="shared" si="7"/>
        <v>12905912</v>
      </c>
      <c r="E37" s="644">
        <f t="shared" si="8"/>
        <v>97772.060606060608</v>
      </c>
      <c r="F37" s="682">
        <v>126</v>
      </c>
      <c r="G37" s="645">
        <v>12309000</v>
      </c>
      <c r="H37" s="646">
        <f t="shared" si="9"/>
        <v>97690.476190476184</v>
      </c>
      <c r="I37" s="647">
        <v>5</v>
      </c>
      <c r="J37" s="645">
        <v>405912</v>
      </c>
      <c r="K37" s="644">
        <f t="shared" si="11"/>
        <v>81182.399999999994</v>
      </c>
      <c r="L37" s="680">
        <v>1</v>
      </c>
      <c r="M37" s="645">
        <v>191000</v>
      </c>
      <c r="N37" s="644">
        <f t="shared" si="10"/>
        <v>191000</v>
      </c>
    </row>
    <row r="38" spans="1:14" ht="14.25" customHeight="1" x14ac:dyDescent="0.2">
      <c r="A38" s="10"/>
      <c r="B38" s="527" t="s">
        <v>100</v>
      </c>
      <c r="C38" s="642">
        <f t="shared" si="7"/>
        <v>132</v>
      </c>
      <c r="D38" s="643">
        <f t="shared" si="7"/>
        <v>12505912</v>
      </c>
      <c r="E38" s="644">
        <f t="shared" si="8"/>
        <v>94741.757575757569</v>
      </c>
      <c r="F38" s="682">
        <v>126</v>
      </c>
      <c r="G38" s="645">
        <v>11909000</v>
      </c>
      <c r="H38" s="646">
        <f t="shared" si="9"/>
        <v>94515.873015873018</v>
      </c>
      <c r="I38" s="647">
        <v>5</v>
      </c>
      <c r="J38" s="645">
        <v>405912</v>
      </c>
      <c r="K38" s="644">
        <f t="shared" si="11"/>
        <v>81182.399999999994</v>
      </c>
      <c r="L38" s="682">
        <v>1</v>
      </c>
      <c r="M38" s="645">
        <v>191000</v>
      </c>
      <c r="N38" s="644">
        <f t="shared" si="10"/>
        <v>191000</v>
      </c>
    </row>
    <row r="39" spans="1:14" ht="14.25" customHeight="1" x14ac:dyDescent="0.2">
      <c r="A39" s="10"/>
      <c r="B39" s="527" t="s">
        <v>101</v>
      </c>
      <c r="C39" s="642">
        <f t="shared" si="7"/>
        <v>132</v>
      </c>
      <c r="D39" s="643">
        <f t="shared" si="7"/>
        <v>12505912</v>
      </c>
      <c r="E39" s="644">
        <f t="shared" si="8"/>
        <v>94741.757575757569</v>
      </c>
      <c r="F39" s="682">
        <v>126</v>
      </c>
      <c r="G39" s="645">
        <v>11909000</v>
      </c>
      <c r="H39" s="646">
        <f t="shared" si="9"/>
        <v>94515.873015873018</v>
      </c>
      <c r="I39" s="647">
        <v>5</v>
      </c>
      <c r="J39" s="645">
        <v>405912</v>
      </c>
      <c r="K39" s="644">
        <f t="shared" si="11"/>
        <v>81182.399999999994</v>
      </c>
      <c r="L39" s="680">
        <v>1</v>
      </c>
      <c r="M39" s="645">
        <v>191000</v>
      </c>
      <c r="N39" s="644">
        <f t="shared" si="10"/>
        <v>191000</v>
      </c>
    </row>
    <row r="40" spans="1:14" ht="14.25" customHeight="1" x14ac:dyDescent="0.2">
      <c r="A40" s="10"/>
      <c r="B40" s="527" t="s">
        <v>102</v>
      </c>
      <c r="C40" s="642">
        <f t="shared" si="7"/>
        <v>132</v>
      </c>
      <c r="D40" s="643">
        <f t="shared" si="7"/>
        <v>12505912</v>
      </c>
      <c r="E40" s="644">
        <f t="shared" si="8"/>
        <v>94741.757575757569</v>
      </c>
      <c r="F40" s="682">
        <v>126</v>
      </c>
      <c r="G40" s="645">
        <v>11909000</v>
      </c>
      <c r="H40" s="646">
        <f t="shared" si="9"/>
        <v>94515.873015873018</v>
      </c>
      <c r="I40" s="647">
        <v>5</v>
      </c>
      <c r="J40" s="645">
        <v>405912</v>
      </c>
      <c r="K40" s="644">
        <f t="shared" si="11"/>
        <v>81182.399999999994</v>
      </c>
      <c r="L40" s="682">
        <v>1</v>
      </c>
      <c r="M40" s="645">
        <v>191000</v>
      </c>
      <c r="N40" s="644">
        <f t="shared" si="10"/>
        <v>191000</v>
      </c>
    </row>
    <row r="41" spans="1:14" ht="14.25" customHeight="1" x14ac:dyDescent="0.2">
      <c r="A41" s="10"/>
      <c r="B41" s="527" t="s">
        <v>103</v>
      </c>
      <c r="C41" s="511">
        <f t="shared" si="7"/>
        <v>132</v>
      </c>
      <c r="D41" s="173">
        <f t="shared" si="7"/>
        <v>12505912</v>
      </c>
      <c r="E41" s="174">
        <f t="shared" si="8"/>
        <v>94741.757575757569</v>
      </c>
      <c r="F41" s="682">
        <v>126</v>
      </c>
      <c r="G41" s="645">
        <v>11909000</v>
      </c>
      <c r="H41" s="526">
        <f t="shared" si="9"/>
        <v>94515.873015873018</v>
      </c>
      <c r="I41" s="647">
        <v>5</v>
      </c>
      <c r="J41" s="645">
        <v>405912</v>
      </c>
      <c r="K41" s="174">
        <f t="shared" si="11"/>
        <v>81182.399999999994</v>
      </c>
      <c r="L41" s="509">
        <v>1</v>
      </c>
      <c r="M41" s="645">
        <v>191000</v>
      </c>
      <c r="N41" s="174">
        <f t="shared" si="10"/>
        <v>191000</v>
      </c>
    </row>
    <row r="42" spans="1:14" ht="14.25" customHeight="1" x14ac:dyDescent="0.2">
      <c r="A42" s="10"/>
      <c r="B42" s="527" t="s">
        <v>104</v>
      </c>
      <c r="C42" s="511">
        <f t="shared" si="7"/>
        <v>132</v>
      </c>
      <c r="D42" s="173">
        <f t="shared" si="7"/>
        <v>12505912</v>
      </c>
      <c r="E42" s="174">
        <f t="shared" si="8"/>
        <v>94741.757575757569</v>
      </c>
      <c r="F42" s="682">
        <v>126</v>
      </c>
      <c r="G42" s="645">
        <v>11909000</v>
      </c>
      <c r="H42" s="526">
        <f>G42/F42</f>
        <v>94515.873015873018</v>
      </c>
      <c r="I42" s="647">
        <v>5</v>
      </c>
      <c r="J42" s="645">
        <v>405912</v>
      </c>
      <c r="K42" s="174">
        <f t="shared" si="11"/>
        <v>81182.399999999994</v>
      </c>
      <c r="L42" s="512">
        <v>1</v>
      </c>
      <c r="M42" s="645">
        <v>191000</v>
      </c>
      <c r="N42" s="174">
        <f t="shared" si="10"/>
        <v>191000</v>
      </c>
    </row>
    <row r="43" spans="1:14" ht="14.25" customHeight="1" x14ac:dyDescent="0.2">
      <c r="A43" s="10"/>
      <c r="B43" s="527" t="s">
        <v>105</v>
      </c>
      <c r="C43" s="511">
        <f t="shared" si="7"/>
        <v>132</v>
      </c>
      <c r="D43" s="173">
        <f t="shared" si="7"/>
        <v>14014352</v>
      </c>
      <c r="E43" s="174">
        <f t="shared" si="8"/>
        <v>106169.33333333333</v>
      </c>
      <c r="F43" s="682">
        <v>126</v>
      </c>
      <c r="G43" s="645">
        <v>13417440</v>
      </c>
      <c r="H43" s="526">
        <f t="shared" si="9"/>
        <v>106487.61904761905</v>
      </c>
      <c r="I43" s="647">
        <v>5</v>
      </c>
      <c r="J43" s="645">
        <v>405912</v>
      </c>
      <c r="K43" s="174">
        <f>J43/I43</f>
        <v>81182.399999999994</v>
      </c>
      <c r="L43" s="509">
        <v>1</v>
      </c>
      <c r="M43" s="645">
        <v>191000</v>
      </c>
      <c r="N43" s="174">
        <f t="shared" si="10"/>
        <v>191000</v>
      </c>
    </row>
    <row r="44" spans="1:14" ht="14.25" customHeight="1" x14ac:dyDescent="0.2">
      <c r="A44" s="10"/>
      <c r="B44" s="527" t="s">
        <v>106</v>
      </c>
      <c r="C44" s="511">
        <f t="shared" si="7"/>
        <v>132</v>
      </c>
      <c r="D44" s="173">
        <f t="shared" si="7"/>
        <v>14014352</v>
      </c>
      <c r="E44" s="174">
        <f t="shared" si="8"/>
        <v>106169.33333333333</v>
      </c>
      <c r="F44" s="682">
        <v>126</v>
      </c>
      <c r="G44" s="645">
        <v>13417440</v>
      </c>
      <c r="H44" s="526">
        <f t="shared" si="9"/>
        <v>106487.61904761905</v>
      </c>
      <c r="I44" s="647">
        <v>5</v>
      </c>
      <c r="J44" s="645">
        <v>405912</v>
      </c>
      <c r="K44" s="174">
        <f t="shared" si="11"/>
        <v>81182.399999999994</v>
      </c>
      <c r="L44" s="512">
        <v>1</v>
      </c>
      <c r="M44" s="645">
        <v>191000</v>
      </c>
      <c r="N44" s="174">
        <f t="shared" si="10"/>
        <v>191000</v>
      </c>
    </row>
    <row r="45" spans="1:14" ht="14.25" customHeight="1" x14ac:dyDescent="0.2">
      <c r="A45" s="10"/>
      <c r="B45" s="529" t="s">
        <v>21</v>
      </c>
      <c r="C45" s="514">
        <f t="shared" ref="C45:N45" si="12">SUM(C33:C44)</f>
        <v>1574</v>
      </c>
      <c r="D45" s="645">
        <f t="shared" si="12"/>
        <v>153576000</v>
      </c>
      <c r="E45" s="130">
        <f t="shared" si="12"/>
        <v>1170821.5223097112</v>
      </c>
      <c r="F45" s="512">
        <f t="shared" si="12"/>
        <v>1512</v>
      </c>
      <c r="G45" s="129">
        <f t="shared" si="12"/>
        <v>147224880</v>
      </c>
      <c r="H45" s="528">
        <f t="shared" si="12"/>
        <v>1168451.4285714286</v>
      </c>
      <c r="I45" s="514">
        <f t="shared" si="12"/>
        <v>50</v>
      </c>
      <c r="J45" s="129">
        <f t="shared" si="12"/>
        <v>4059120</v>
      </c>
      <c r="K45" s="130">
        <f t="shared" si="12"/>
        <v>811824.00000000012</v>
      </c>
      <c r="L45" s="512">
        <f t="shared" si="12"/>
        <v>12</v>
      </c>
      <c r="M45" s="129">
        <f t="shared" si="12"/>
        <v>2292000</v>
      </c>
      <c r="N45" s="130">
        <f t="shared" si="12"/>
        <v>2292000</v>
      </c>
    </row>
    <row r="46" spans="1:14" ht="14.25" customHeight="1" thickBot="1" x14ac:dyDescent="0.25">
      <c r="A46" s="10"/>
      <c r="B46" s="532" t="s">
        <v>107</v>
      </c>
      <c r="C46" s="533">
        <f t="shared" ref="C46:N46" si="13">C45/12</f>
        <v>131.16666666666666</v>
      </c>
      <c r="D46" s="548">
        <f t="shared" si="13"/>
        <v>12798000</v>
      </c>
      <c r="E46" s="678">
        <f t="shared" si="13"/>
        <v>97568.460192475934</v>
      </c>
      <c r="F46" s="517">
        <f t="shared" si="13"/>
        <v>126</v>
      </c>
      <c r="G46" s="548">
        <f t="shared" si="13"/>
        <v>12268740</v>
      </c>
      <c r="H46" s="681">
        <f t="shared" si="13"/>
        <v>97370.952380952382</v>
      </c>
      <c r="I46" s="533">
        <f>I45/12</f>
        <v>4.166666666666667</v>
      </c>
      <c r="J46" s="548">
        <f>J45/10</f>
        <v>405912</v>
      </c>
      <c r="K46" s="678">
        <f>K45/10</f>
        <v>81182.400000000009</v>
      </c>
      <c r="L46" s="517">
        <f t="shared" si="13"/>
        <v>1</v>
      </c>
      <c r="M46" s="548">
        <f t="shared" si="13"/>
        <v>191000</v>
      </c>
      <c r="N46" s="678">
        <f t="shared" si="13"/>
        <v>191000</v>
      </c>
    </row>
    <row r="47" spans="1:14" ht="14.25" x14ac:dyDescent="0.2">
      <c r="B47" s="1009" t="s">
        <v>986</v>
      </c>
      <c r="C47" s="1009"/>
      <c r="D47" s="1009"/>
      <c r="E47" s="1009"/>
      <c r="F47" s="1009"/>
      <c r="G47" s="1009"/>
      <c r="H47" s="1009"/>
      <c r="I47" s="1009"/>
      <c r="J47" s="1009"/>
      <c r="K47" s="1009"/>
      <c r="L47" s="1009"/>
      <c r="M47" s="1009"/>
      <c r="N47" s="277"/>
    </row>
    <row r="51" spans="2:14" ht="15.75" x14ac:dyDescent="0.2">
      <c r="B51" s="1021" t="s">
        <v>987</v>
      </c>
      <c r="C51" s="1021"/>
      <c r="D51" s="1021"/>
      <c r="E51" s="1021"/>
      <c r="F51" s="1021"/>
      <c r="G51" s="1021"/>
      <c r="H51" s="1021"/>
      <c r="I51" s="1021"/>
      <c r="J51" s="1021"/>
      <c r="K51" s="1021"/>
      <c r="L51" s="1021"/>
      <c r="M51" s="1021"/>
      <c r="N51" s="1021"/>
    </row>
    <row r="52" spans="2:14" ht="15" thickBot="1" x14ac:dyDescent="0.25">
      <c r="B52" s="522"/>
      <c r="C52" s="492"/>
      <c r="D52" s="492"/>
      <c r="E52" s="492"/>
      <c r="F52" s="492"/>
      <c r="G52" s="523"/>
      <c r="H52" s="523"/>
      <c r="I52" s="523"/>
      <c r="J52" s="523"/>
      <c r="K52" s="523"/>
      <c r="L52" s="523"/>
      <c r="M52" s="277"/>
      <c r="N52" s="34" t="s">
        <v>45</v>
      </c>
    </row>
    <row r="53" spans="2:14" ht="15" customHeight="1" x14ac:dyDescent="0.2">
      <c r="B53" s="1012" t="s">
        <v>803</v>
      </c>
      <c r="C53" s="1015" t="s">
        <v>21</v>
      </c>
      <c r="D53" s="1016"/>
      <c r="E53" s="1017"/>
      <c r="F53" s="1018" t="s">
        <v>196</v>
      </c>
      <c r="G53" s="1019"/>
      <c r="H53" s="1020"/>
      <c r="I53" s="1018" t="s">
        <v>93</v>
      </c>
      <c r="J53" s="1019"/>
      <c r="K53" s="1020"/>
      <c r="L53" s="1018" t="s">
        <v>94</v>
      </c>
      <c r="M53" s="1019"/>
      <c r="N53" s="1020"/>
    </row>
    <row r="54" spans="2:14" ht="12.75" customHeight="1" x14ac:dyDescent="0.2">
      <c r="B54" s="1013"/>
      <c r="C54" s="1010" t="s">
        <v>48</v>
      </c>
      <c r="D54" s="847" t="s">
        <v>195</v>
      </c>
      <c r="E54" s="1007" t="s">
        <v>251</v>
      </c>
      <c r="F54" s="1010" t="s">
        <v>48</v>
      </c>
      <c r="G54" s="847" t="s">
        <v>195</v>
      </c>
      <c r="H54" s="1007" t="s">
        <v>251</v>
      </c>
      <c r="I54" s="1010" t="s">
        <v>48</v>
      </c>
      <c r="J54" s="847" t="s">
        <v>195</v>
      </c>
      <c r="K54" s="1007" t="s">
        <v>251</v>
      </c>
      <c r="L54" s="1010" t="s">
        <v>48</v>
      </c>
      <c r="M54" s="847" t="s">
        <v>195</v>
      </c>
      <c r="N54" s="1007" t="s">
        <v>251</v>
      </c>
    </row>
    <row r="55" spans="2:14" ht="13.5" thickBot="1" x14ac:dyDescent="0.25">
      <c r="B55" s="1014"/>
      <c r="C55" s="1011"/>
      <c r="D55" s="848"/>
      <c r="E55" s="1008"/>
      <c r="F55" s="1011"/>
      <c r="G55" s="848"/>
      <c r="H55" s="1008"/>
      <c r="I55" s="1011"/>
      <c r="J55" s="848"/>
      <c r="K55" s="1008"/>
      <c r="L55" s="1011"/>
      <c r="M55" s="848"/>
      <c r="N55" s="1008"/>
    </row>
    <row r="56" spans="2:14" x14ac:dyDescent="0.2">
      <c r="B56" s="535" t="s">
        <v>95</v>
      </c>
      <c r="C56" s="511">
        <f>F56+I56+L56</f>
        <v>127</v>
      </c>
      <c r="D56" s="173">
        <f>G56+J56+M56</f>
        <v>14048301</v>
      </c>
      <c r="E56" s="174">
        <f>D56/C56</f>
        <v>110616.54330708661</v>
      </c>
      <c r="F56" s="679">
        <v>126</v>
      </c>
      <c r="G56" s="173">
        <v>13828364</v>
      </c>
      <c r="H56" s="174">
        <f>G56/F56</f>
        <v>109748.92063492064</v>
      </c>
      <c r="I56" s="642"/>
      <c r="J56" s="173"/>
      <c r="K56" s="174"/>
      <c r="L56" s="683">
        <v>1</v>
      </c>
      <c r="M56" s="684">
        <v>219937</v>
      </c>
      <c r="N56" s="685">
        <f>M56/L56</f>
        <v>219937</v>
      </c>
    </row>
    <row r="57" spans="2:14" x14ac:dyDescent="0.2">
      <c r="B57" s="537" t="s">
        <v>96</v>
      </c>
      <c r="C57" s="511">
        <f t="shared" ref="C57:D67" si="14">F57+I57+L57</f>
        <v>127</v>
      </c>
      <c r="D57" s="173">
        <f t="shared" si="14"/>
        <v>14393750</v>
      </c>
      <c r="E57" s="174">
        <f t="shared" ref="E57:E67" si="15">D57/C57</f>
        <v>113336.61417322834</v>
      </c>
      <c r="F57" s="682">
        <v>126</v>
      </c>
      <c r="G57" s="129">
        <v>14173813</v>
      </c>
      <c r="H57" s="174">
        <f t="shared" ref="H57:H67" si="16">G57/F57</f>
        <v>112490.57936507936</v>
      </c>
      <c r="I57" s="647"/>
      <c r="J57" s="173"/>
      <c r="K57" s="174"/>
      <c r="L57" s="514">
        <v>1</v>
      </c>
      <c r="M57" s="686">
        <v>219937</v>
      </c>
      <c r="N57" s="174">
        <f t="shared" ref="N57:N67" si="17">M57/L57</f>
        <v>219937</v>
      </c>
    </row>
    <row r="58" spans="2:14" x14ac:dyDescent="0.2">
      <c r="B58" s="537" t="s">
        <v>97</v>
      </c>
      <c r="C58" s="511">
        <f t="shared" si="14"/>
        <v>132</v>
      </c>
      <c r="D58" s="173">
        <f t="shared" si="14"/>
        <v>14285407</v>
      </c>
      <c r="E58" s="174">
        <f t="shared" si="15"/>
        <v>108222.7803030303</v>
      </c>
      <c r="F58" s="682">
        <v>126</v>
      </c>
      <c r="G58" s="129">
        <v>13598062</v>
      </c>
      <c r="H58" s="174">
        <f t="shared" si="16"/>
        <v>107921.12698412698</v>
      </c>
      <c r="I58" s="647">
        <v>5</v>
      </c>
      <c r="J58" s="129">
        <v>467408</v>
      </c>
      <c r="K58" s="174">
        <f>J58/I58</f>
        <v>93481.600000000006</v>
      </c>
      <c r="L58" s="511">
        <v>1</v>
      </c>
      <c r="M58" s="129">
        <v>219937</v>
      </c>
      <c r="N58" s="174">
        <f t="shared" si="17"/>
        <v>219937</v>
      </c>
    </row>
    <row r="59" spans="2:14" x14ac:dyDescent="0.2">
      <c r="B59" s="537" t="s">
        <v>98</v>
      </c>
      <c r="C59" s="511">
        <f t="shared" si="14"/>
        <v>132</v>
      </c>
      <c r="D59" s="173">
        <f t="shared" si="14"/>
        <v>14976307</v>
      </c>
      <c r="E59" s="174">
        <f t="shared" si="15"/>
        <v>113456.87121212122</v>
      </c>
      <c r="F59" s="682">
        <v>126</v>
      </c>
      <c r="G59" s="129">
        <v>14288962</v>
      </c>
      <c r="H59" s="174">
        <f t="shared" si="16"/>
        <v>113404.46031746031</v>
      </c>
      <c r="I59" s="647">
        <v>5</v>
      </c>
      <c r="J59" s="129">
        <v>467408</v>
      </c>
      <c r="K59" s="174">
        <f t="shared" ref="K59:K67" si="18">J59/I59</f>
        <v>93481.600000000006</v>
      </c>
      <c r="L59" s="514">
        <v>1</v>
      </c>
      <c r="M59" s="686">
        <v>219937</v>
      </c>
      <c r="N59" s="174">
        <f t="shared" si="17"/>
        <v>219937</v>
      </c>
    </row>
    <row r="60" spans="2:14" x14ac:dyDescent="0.2">
      <c r="B60" s="537" t="s">
        <v>99</v>
      </c>
      <c r="C60" s="511">
        <f t="shared" si="14"/>
        <v>132</v>
      </c>
      <c r="D60" s="173">
        <f t="shared" si="14"/>
        <v>14861157</v>
      </c>
      <c r="E60" s="174">
        <f t="shared" si="15"/>
        <v>112584.52272727272</v>
      </c>
      <c r="F60" s="682">
        <v>126</v>
      </c>
      <c r="G60" s="129">
        <v>14173812</v>
      </c>
      <c r="H60" s="174">
        <f>G60/F60</f>
        <v>112490.57142857143</v>
      </c>
      <c r="I60" s="647">
        <v>5</v>
      </c>
      <c r="J60" s="129">
        <v>467408</v>
      </c>
      <c r="K60" s="174">
        <f t="shared" si="18"/>
        <v>93481.600000000006</v>
      </c>
      <c r="L60" s="511">
        <v>1</v>
      </c>
      <c r="M60" s="129">
        <v>219937</v>
      </c>
      <c r="N60" s="174">
        <f t="shared" si="17"/>
        <v>219937</v>
      </c>
    </row>
    <row r="61" spans="2:14" x14ac:dyDescent="0.2">
      <c r="B61" s="537" t="s">
        <v>100</v>
      </c>
      <c r="C61" s="511">
        <f t="shared" si="14"/>
        <v>132</v>
      </c>
      <c r="D61" s="173">
        <f t="shared" si="14"/>
        <v>14400557</v>
      </c>
      <c r="E61" s="174">
        <f t="shared" si="15"/>
        <v>109095.12878787878</v>
      </c>
      <c r="F61" s="682">
        <v>126</v>
      </c>
      <c r="G61" s="129">
        <v>13713212</v>
      </c>
      <c r="H61" s="174">
        <f t="shared" si="16"/>
        <v>108835.01587301587</v>
      </c>
      <c r="I61" s="647">
        <v>5</v>
      </c>
      <c r="J61" s="129">
        <v>467408</v>
      </c>
      <c r="K61" s="174">
        <f t="shared" si="18"/>
        <v>93481.600000000006</v>
      </c>
      <c r="L61" s="514">
        <v>1</v>
      </c>
      <c r="M61" s="686">
        <v>219937</v>
      </c>
      <c r="N61" s="174">
        <f t="shared" si="17"/>
        <v>219937</v>
      </c>
    </row>
    <row r="62" spans="2:14" x14ac:dyDescent="0.2">
      <c r="B62" s="537" t="s">
        <v>101</v>
      </c>
      <c r="C62" s="511">
        <f t="shared" si="14"/>
        <v>132</v>
      </c>
      <c r="D62" s="173">
        <f t="shared" si="14"/>
        <v>14400557</v>
      </c>
      <c r="E62" s="174">
        <f t="shared" si="15"/>
        <v>109095.12878787878</v>
      </c>
      <c r="F62" s="682">
        <v>126</v>
      </c>
      <c r="G62" s="129">
        <v>13713212</v>
      </c>
      <c r="H62" s="174">
        <f t="shared" si="16"/>
        <v>108835.01587301587</v>
      </c>
      <c r="I62" s="647">
        <v>5</v>
      </c>
      <c r="J62" s="129">
        <v>467408</v>
      </c>
      <c r="K62" s="174">
        <f t="shared" si="18"/>
        <v>93481.600000000006</v>
      </c>
      <c r="L62" s="511">
        <v>1</v>
      </c>
      <c r="M62" s="129">
        <v>219937</v>
      </c>
      <c r="N62" s="174">
        <f t="shared" si="17"/>
        <v>219937</v>
      </c>
    </row>
    <row r="63" spans="2:14" x14ac:dyDescent="0.2">
      <c r="B63" s="537" t="s">
        <v>102</v>
      </c>
      <c r="C63" s="511">
        <f t="shared" si="14"/>
        <v>132</v>
      </c>
      <c r="D63" s="173">
        <f t="shared" si="14"/>
        <v>14400557</v>
      </c>
      <c r="E63" s="174">
        <f t="shared" si="15"/>
        <v>109095.12878787878</v>
      </c>
      <c r="F63" s="682">
        <v>126</v>
      </c>
      <c r="G63" s="129">
        <v>13713212</v>
      </c>
      <c r="H63" s="174">
        <f t="shared" si="16"/>
        <v>108835.01587301587</v>
      </c>
      <c r="I63" s="647">
        <v>5</v>
      </c>
      <c r="J63" s="129">
        <v>467408</v>
      </c>
      <c r="K63" s="174">
        <f t="shared" si="18"/>
        <v>93481.600000000006</v>
      </c>
      <c r="L63" s="514">
        <v>1</v>
      </c>
      <c r="M63" s="686">
        <v>219937</v>
      </c>
      <c r="N63" s="174">
        <f t="shared" si="17"/>
        <v>219937</v>
      </c>
    </row>
    <row r="64" spans="2:14" x14ac:dyDescent="0.2">
      <c r="B64" s="537" t="s">
        <v>103</v>
      </c>
      <c r="C64" s="511">
        <f t="shared" si="14"/>
        <v>132</v>
      </c>
      <c r="D64" s="173">
        <f t="shared" si="14"/>
        <v>14400557</v>
      </c>
      <c r="E64" s="174">
        <f t="shared" si="15"/>
        <v>109095.12878787878</v>
      </c>
      <c r="F64" s="682">
        <v>126</v>
      </c>
      <c r="G64" s="129">
        <v>13713212</v>
      </c>
      <c r="H64" s="174">
        <f t="shared" si="16"/>
        <v>108835.01587301587</v>
      </c>
      <c r="I64" s="647">
        <v>5</v>
      </c>
      <c r="J64" s="129">
        <v>467408</v>
      </c>
      <c r="K64" s="174">
        <f t="shared" si="18"/>
        <v>93481.600000000006</v>
      </c>
      <c r="L64" s="511">
        <v>1</v>
      </c>
      <c r="M64" s="129">
        <v>219937</v>
      </c>
      <c r="N64" s="174">
        <f t="shared" si="17"/>
        <v>219937</v>
      </c>
    </row>
    <row r="65" spans="2:14" x14ac:dyDescent="0.2">
      <c r="B65" s="537" t="s">
        <v>104</v>
      </c>
      <c r="C65" s="511">
        <f t="shared" si="14"/>
        <v>132</v>
      </c>
      <c r="D65" s="173">
        <f t="shared" si="14"/>
        <v>14400557</v>
      </c>
      <c r="E65" s="174">
        <f t="shared" si="15"/>
        <v>109095.12878787878</v>
      </c>
      <c r="F65" s="682">
        <v>126</v>
      </c>
      <c r="G65" s="129">
        <v>13713212</v>
      </c>
      <c r="H65" s="174">
        <f t="shared" si="16"/>
        <v>108835.01587301587</v>
      </c>
      <c r="I65" s="647">
        <v>5</v>
      </c>
      <c r="J65" s="129">
        <v>467408</v>
      </c>
      <c r="K65" s="174">
        <f t="shared" si="18"/>
        <v>93481.600000000006</v>
      </c>
      <c r="L65" s="514">
        <v>1</v>
      </c>
      <c r="M65" s="686">
        <v>219937</v>
      </c>
      <c r="N65" s="174">
        <f t="shared" si="17"/>
        <v>219937</v>
      </c>
    </row>
    <row r="66" spans="2:14" x14ac:dyDescent="0.2">
      <c r="B66" s="537" t="s">
        <v>105</v>
      </c>
      <c r="C66" s="511">
        <f t="shared" si="14"/>
        <v>132</v>
      </c>
      <c r="D66" s="173">
        <f t="shared" si="14"/>
        <v>16137527</v>
      </c>
      <c r="E66" s="174">
        <f t="shared" si="15"/>
        <v>122253.99242424243</v>
      </c>
      <c r="F66" s="682">
        <v>126</v>
      </c>
      <c r="G66" s="129">
        <v>15450182</v>
      </c>
      <c r="H66" s="174">
        <f t="shared" si="16"/>
        <v>122620.49206349206</v>
      </c>
      <c r="I66" s="647">
        <v>5</v>
      </c>
      <c r="J66" s="129">
        <v>467408</v>
      </c>
      <c r="K66" s="174">
        <f t="shared" si="18"/>
        <v>93481.600000000006</v>
      </c>
      <c r="L66" s="511">
        <v>1</v>
      </c>
      <c r="M66" s="129">
        <v>219937</v>
      </c>
      <c r="N66" s="174">
        <f t="shared" si="17"/>
        <v>219937</v>
      </c>
    </row>
    <row r="67" spans="2:14" x14ac:dyDescent="0.2">
      <c r="B67" s="537" t="s">
        <v>106</v>
      </c>
      <c r="C67" s="511">
        <f t="shared" si="14"/>
        <v>132</v>
      </c>
      <c r="D67" s="173">
        <f t="shared" si="14"/>
        <v>16137527</v>
      </c>
      <c r="E67" s="174">
        <f t="shared" si="15"/>
        <v>122253.99242424243</v>
      </c>
      <c r="F67" s="682">
        <v>126</v>
      </c>
      <c r="G67" s="129">
        <v>15450182</v>
      </c>
      <c r="H67" s="174">
        <f t="shared" si="16"/>
        <v>122620.49206349206</v>
      </c>
      <c r="I67" s="647">
        <v>5</v>
      </c>
      <c r="J67" s="129">
        <v>467408</v>
      </c>
      <c r="K67" s="174">
        <f t="shared" si="18"/>
        <v>93481.600000000006</v>
      </c>
      <c r="L67" s="514">
        <v>1</v>
      </c>
      <c r="M67" s="686">
        <v>219937</v>
      </c>
      <c r="N67" s="174">
        <f t="shared" si="17"/>
        <v>219937</v>
      </c>
    </row>
    <row r="68" spans="2:14" x14ac:dyDescent="0.2">
      <c r="B68" s="538" t="s">
        <v>21</v>
      </c>
      <c r="C68" s="514">
        <f t="shared" ref="C68:N68" si="19">SUM(C56:C67)</f>
        <v>1574</v>
      </c>
      <c r="D68" s="645">
        <f t="shared" si="19"/>
        <v>176842761</v>
      </c>
      <c r="E68" s="130">
        <f t="shared" si="19"/>
        <v>1348200.9605106181</v>
      </c>
      <c r="F68" s="514">
        <f t="shared" si="19"/>
        <v>1512</v>
      </c>
      <c r="G68" s="129">
        <f t="shared" si="19"/>
        <v>169529437</v>
      </c>
      <c r="H68" s="130">
        <f t="shared" si="19"/>
        <v>1345471.7222222222</v>
      </c>
      <c r="I68" s="514">
        <f t="shared" si="19"/>
        <v>50</v>
      </c>
      <c r="J68" s="129">
        <f t="shared" si="19"/>
        <v>4674080</v>
      </c>
      <c r="K68" s="130">
        <f t="shared" si="19"/>
        <v>934815.99999999988</v>
      </c>
      <c r="L68" s="514">
        <f t="shared" si="19"/>
        <v>12</v>
      </c>
      <c r="M68" s="129">
        <f t="shared" si="19"/>
        <v>2639244</v>
      </c>
      <c r="N68" s="130">
        <f t="shared" si="19"/>
        <v>2639244</v>
      </c>
    </row>
    <row r="69" spans="2:14" ht="13.5" thickBot="1" x14ac:dyDescent="0.25">
      <c r="B69" s="540" t="s">
        <v>107</v>
      </c>
      <c r="C69" s="533">
        <f t="shared" ref="C69:N69" si="20">C68/12</f>
        <v>131.16666666666666</v>
      </c>
      <c r="D69" s="548">
        <f t="shared" si="20"/>
        <v>14736896.75</v>
      </c>
      <c r="E69" s="548">
        <f t="shared" si="20"/>
        <v>112350.0800425515</v>
      </c>
      <c r="F69" s="533">
        <f t="shared" si="20"/>
        <v>126</v>
      </c>
      <c r="G69" s="548">
        <f t="shared" si="20"/>
        <v>14127453.083333334</v>
      </c>
      <c r="H69" s="548">
        <f t="shared" si="20"/>
        <v>112122.64351851853</v>
      </c>
      <c r="I69" s="533">
        <f>I68/12</f>
        <v>4.166666666666667</v>
      </c>
      <c r="J69" s="548">
        <f>J68/10</f>
        <v>467408</v>
      </c>
      <c r="K69" s="548">
        <f>K68/10</f>
        <v>93481.599999999991</v>
      </c>
      <c r="L69" s="533">
        <f t="shared" si="20"/>
        <v>1</v>
      </c>
      <c r="M69" s="548">
        <f t="shared" si="20"/>
        <v>219937</v>
      </c>
      <c r="N69" s="678">
        <f t="shared" si="20"/>
        <v>219937</v>
      </c>
    </row>
    <row r="70" spans="2:14" ht="14.25" x14ac:dyDescent="0.2">
      <c r="B70" s="1009" t="s">
        <v>986</v>
      </c>
      <c r="C70" s="1009"/>
      <c r="D70" s="1009"/>
      <c r="E70" s="1009"/>
      <c r="F70" s="1009"/>
      <c r="G70" s="1009"/>
      <c r="H70" s="1009"/>
      <c r="I70" s="1009"/>
      <c r="J70" s="1009"/>
      <c r="K70" s="1009"/>
      <c r="L70" s="1009"/>
      <c r="M70" s="1009"/>
      <c r="N70" s="277"/>
    </row>
  </sheetData>
  <mergeCells count="58">
    <mergeCell ref="B4:N4"/>
    <mergeCell ref="F6:H6"/>
    <mergeCell ref="I6:K6"/>
    <mergeCell ref="L6:N6"/>
    <mergeCell ref="B23:M23"/>
    <mergeCell ref="E7:E8"/>
    <mergeCell ref="F7:F8"/>
    <mergeCell ref="G7:G8"/>
    <mergeCell ref="D7:D8"/>
    <mergeCell ref="B6:B8"/>
    <mergeCell ref="C6:E6"/>
    <mergeCell ref="M7:M8"/>
    <mergeCell ref="L7:L8"/>
    <mergeCell ref="B30:B32"/>
    <mergeCell ref="C30:E30"/>
    <mergeCell ref="J31:J32"/>
    <mergeCell ref="H7:H8"/>
    <mergeCell ref="C7:C8"/>
    <mergeCell ref="I7:I8"/>
    <mergeCell ref="J7:J8"/>
    <mergeCell ref="I31:I32"/>
    <mergeCell ref="H31:H32"/>
    <mergeCell ref="F30:H30"/>
    <mergeCell ref="I30:K30"/>
    <mergeCell ref="C31:C32"/>
    <mergeCell ref="D31:D32"/>
    <mergeCell ref="E31:E32"/>
    <mergeCell ref="K7:K8"/>
    <mergeCell ref="B24:G24"/>
    <mergeCell ref="L31:L32"/>
    <mergeCell ref="N7:N8"/>
    <mergeCell ref="L30:N30"/>
    <mergeCell ref="C54:C55"/>
    <mergeCell ref="D54:D55"/>
    <mergeCell ref="E54:E55"/>
    <mergeCell ref="F54:F55"/>
    <mergeCell ref="N31:N32"/>
    <mergeCell ref="K31:K32"/>
    <mergeCell ref="M31:M32"/>
    <mergeCell ref="G31:G32"/>
    <mergeCell ref="B47:M47"/>
    <mergeCell ref="F31:F32"/>
    <mergeCell ref="B51:N51"/>
    <mergeCell ref="B28:N28"/>
    <mergeCell ref="M54:M55"/>
    <mergeCell ref="N54:N55"/>
    <mergeCell ref="B70:M70"/>
    <mergeCell ref="G54:G55"/>
    <mergeCell ref="H54:H55"/>
    <mergeCell ref="I54:I55"/>
    <mergeCell ref="J54:J55"/>
    <mergeCell ref="K54:K55"/>
    <mergeCell ref="L54:L55"/>
    <mergeCell ref="B53:B55"/>
    <mergeCell ref="C53:E53"/>
    <mergeCell ref="F53:H53"/>
    <mergeCell ref="I53:K53"/>
    <mergeCell ref="L53:N53"/>
  </mergeCells>
  <phoneticPr fontId="3" type="noConversion"/>
  <printOptions horizontalCentered="1"/>
  <pageMargins left="0.31496062992125984" right="0.31496062992125984" top="0.74803149606299213" bottom="0.74803149606299213" header="0.31496062992125984" footer="0.31496062992125984"/>
  <pageSetup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59999389629810485"/>
  </sheetPr>
  <dimension ref="B1:H10"/>
  <sheetViews>
    <sheetView showGridLines="0" zoomScale="115" zoomScaleNormal="115" workbookViewId="0">
      <selection activeCell="F10" sqref="F10:G10"/>
    </sheetView>
  </sheetViews>
  <sheetFormatPr defaultRowHeight="12.75" x14ac:dyDescent="0.2"/>
  <cols>
    <col min="1" max="1" width="1" style="7" customWidth="1"/>
    <col min="2" max="2" width="19.7109375" style="7" customWidth="1"/>
    <col min="3" max="3" width="20.7109375" style="7" customWidth="1"/>
    <col min="4" max="4" width="19.140625" style="7" customWidth="1"/>
    <col min="5" max="5" width="20.7109375" style="7" customWidth="1"/>
    <col min="6" max="6" width="18.28515625" style="7" customWidth="1"/>
    <col min="7" max="7" width="18.85546875" style="7" customWidth="1"/>
    <col min="8" max="16384" width="9.140625" style="7"/>
  </cols>
  <sheetData>
    <row r="1" spans="2:8" x14ac:dyDescent="0.2">
      <c r="G1" s="326" t="s">
        <v>761</v>
      </c>
    </row>
    <row r="3" spans="2:8" ht="18" customHeight="1" x14ac:dyDescent="0.25">
      <c r="B3" s="1027" t="s">
        <v>400</v>
      </c>
      <c r="C3" s="1027"/>
      <c r="D3" s="1027"/>
      <c r="E3" s="1027"/>
      <c r="F3" s="1027"/>
      <c r="G3" s="1027"/>
      <c r="H3" s="8"/>
    </row>
    <row r="4" spans="2:8" ht="18" customHeight="1" thickBot="1" x14ac:dyDescent="0.25">
      <c r="B4" s="327"/>
      <c r="C4" s="328"/>
      <c r="D4" s="328"/>
      <c r="E4" s="328"/>
      <c r="F4" s="328"/>
      <c r="G4" s="326" t="s">
        <v>45</v>
      </c>
    </row>
    <row r="5" spans="2:8" ht="20.100000000000001" customHeight="1" thickBot="1" x14ac:dyDescent="0.25">
      <c r="B5" s="1028"/>
      <c r="C5" s="1029"/>
      <c r="D5" s="1032" t="s">
        <v>966</v>
      </c>
      <c r="E5" s="1033"/>
      <c r="F5" s="1032" t="s">
        <v>967</v>
      </c>
      <c r="G5" s="1033"/>
    </row>
    <row r="6" spans="2:8" ht="20.100000000000001" customHeight="1" thickBot="1" x14ac:dyDescent="0.25">
      <c r="B6" s="1030"/>
      <c r="C6" s="1031"/>
      <c r="D6" s="329" t="s">
        <v>395</v>
      </c>
      <c r="E6" s="330" t="s">
        <v>388</v>
      </c>
      <c r="F6" s="329" t="s">
        <v>395</v>
      </c>
      <c r="G6" s="330" t="s">
        <v>388</v>
      </c>
    </row>
    <row r="7" spans="2:8" ht="20.100000000000001" customHeight="1" x14ac:dyDescent="0.2">
      <c r="B7" s="1034" t="s">
        <v>396</v>
      </c>
      <c r="C7" s="331" t="s">
        <v>397</v>
      </c>
      <c r="D7" s="687">
        <v>58288.160000000003</v>
      </c>
      <c r="E7" s="688">
        <v>43360</v>
      </c>
      <c r="F7" s="687">
        <v>67300</v>
      </c>
      <c r="G7" s="688">
        <v>49280</v>
      </c>
    </row>
    <row r="8" spans="2:8" ht="20.100000000000001" customHeight="1" thickBot="1" x14ac:dyDescent="0.25">
      <c r="B8" s="1035"/>
      <c r="C8" s="332" t="s">
        <v>398</v>
      </c>
      <c r="D8" s="689">
        <v>172070</v>
      </c>
      <c r="E8" s="690">
        <v>130128</v>
      </c>
      <c r="F8" s="689">
        <v>173100</v>
      </c>
      <c r="G8" s="690">
        <v>124350</v>
      </c>
    </row>
    <row r="9" spans="2:8" ht="20.100000000000001" customHeight="1" x14ac:dyDescent="0.2">
      <c r="B9" s="1025" t="s">
        <v>399</v>
      </c>
      <c r="C9" s="333" t="s">
        <v>397</v>
      </c>
      <c r="D9" s="687">
        <v>170801.2</v>
      </c>
      <c r="E9" s="688">
        <v>122231.64</v>
      </c>
      <c r="F9" s="687">
        <v>191000</v>
      </c>
      <c r="G9" s="688">
        <v>136891</v>
      </c>
    </row>
    <row r="10" spans="2:8" ht="20.100000000000001" customHeight="1" thickBot="1" x14ac:dyDescent="0.25">
      <c r="B10" s="1026"/>
      <c r="C10" s="332" t="s">
        <v>398</v>
      </c>
      <c r="D10" s="689">
        <v>184753.73</v>
      </c>
      <c r="E10" s="690">
        <v>132012.37</v>
      </c>
      <c r="F10" s="689">
        <v>191000</v>
      </c>
      <c r="G10" s="690">
        <v>136891</v>
      </c>
    </row>
  </sheetData>
  <mergeCells count="6">
    <mergeCell ref="B9:B10"/>
    <mergeCell ref="B3:G3"/>
    <mergeCell ref="B5:C6"/>
    <mergeCell ref="D5:E5"/>
    <mergeCell ref="F5:G5"/>
    <mergeCell ref="B7:B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O49"/>
  <sheetViews>
    <sheetView showGridLines="0" topLeftCell="A19" zoomScale="115" zoomScaleNormal="115" workbookViewId="0">
      <selection activeCell="B49" sqref="B49:M49"/>
    </sheetView>
  </sheetViews>
  <sheetFormatPr defaultColWidth="18" defaultRowHeight="12.75" x14ac:dyDescent="0.2"/>
  <cols>
    <col min="1" max="1" width="2.85546875" style="7" customWidth="1"/>
    <col min="2" max="2" width="11.85546875" style="7" customWidth="1"/>
    <col min="3" max="4" width="12.7109375" style="7" customWidth="1"/>
    <col min="5" max="5" width="12.5703125" style="7" customWidth="1"/>
    <col min="6" max="14" width="12.7109375" style="7" customWidth="1"/>
    <col min="15" max="15" width="13.42578125" style="7" bestFit="1" customWidth="1"/>
    <col min="16" max="254" width="9.140625" style="7" customWidth="1"/>
    <col min="255" max="16384" width="18" style="7"/>
  </cols>
  <sheetData>
    <row r="2" spans="1:15" x14ac:dyDescent="0.2">
      <c r="N2" s="35" t="s">
        <v>799</v>
      </c>
    </row>
    <row r="5" spans="1:15" ht="15.75" customHeight="1" x14ac:dyDescent="0.2">
      <c r="B5" s="829" t="s">
        <v>804</v>
      </c>
      <c r="C5" s="829"/>
      <c r="D5" s="829"/>
      <c r="E5" s="829"/>
      <c r="F5" s="829"/>
      <c r="G5" s="829"/>
      <c r="H5" s="829"/>
      <c r="I5" s="829"/>
      <c r="J5" s="829"/>
      <c r="K5" s="829"/>
      <c r="L5" s="829"/>
      <c r="M5" s="829"/>
      <c r="N5" s="829"/>
    </row>
    <row r="6" spans="1:15" ht="15.75" customHeight="1" x14ac:dyDescent="0.2">
      <c r="B6" s="829"/>
      <c r="C6" s="829"/>
      <c r="D6" s="829"/>
      <c r="E6" s="829"/>
      <c r="F6" s="829"/>
      <c r="G6" s="829"/>
      <c r="H6" s="829"/>
      <c r="I6" s="829"/>
      <c r="J6" s="829"/>
      <c r="K6" s="829"/>
      <c r="L6" s="829"/>
      <c r="M6" s="829"/>
      <c r="N6" s="829"/>
    </row>
    <row r="7" spans="1:15" ht="15" thickBot="1" x14ac:dyDescent="0.25">
      <c r="B7" s="522"/>
      <c r="C7" s="492"/>
      <c r="D7" s="492"/>
      <c r="E7" s="492"/>
      <c r="F7" s="492"/>
      <c r="G7" s="523"/>
      <c r="H7" s="523"/>
      <c r="I7" s="523"/>
      <c r="J7" s="523"/>
      <c r="K7" s="523"/>
      <c r="L7" s="523"/>
      <c r="M7" s="277"/>
      <c r="N7" s="34" t="s">
        <v>45</v>
      </c>
    </row>
    <row r="8" spans="1:15" ht="15" customHeight="1" x14ac:dyDescent="0.2">
      <c r="B8" s="1012" t="s">
        <v>807</v>
      </c>
      <c r="C8" s="1015" t="s">
        <v>21</v>
      </c>
      <c r="D8" s="1016"/>
      <c r="E8" s="1017"/>
      <c r="F8" s="1018" t="s">
        <v>196</v>
      </c>
      <c r="G8" s="1019"/>
      <c r="H8" s="1020"/>
      <c r="I8" s="1018" t="s">
        <v>93</v>
      </c>
      <c r="J8" s="1019"/>
      <c r="K8" s="1020"/>
      <c r="L8" s="1018" t="s">
        <v>94</v>
      </c>
      <c r="M8" s="1019"/>
      <c r="N8" s="1020"/>
      <c r="O8" s="524"/>
    </row>
    <row r="9" spans="1:15" ht="12.75" customHeight="1" x14ac:dyDescent="0.2">
      <c r="B9" s="1013"/>
      <c r="C9" s="1010" t="s">
        <v>48</v>
      </c>
      <c r="D9" s="847" t="s">
        <v>195</v>
      </c>
      <c r="E9" s="1007" t="s">
        <v>251</v>
      </c>
      <c r="F9" s="1010" t="s">
        <v>48</v>
      </c>
      <c r="G9" s="847" t="s">
        <v>195</v>
      </c>
      <c r="H9" s="1007" t="s">
        <v>251</v>
      </c>
      <c r="I9" s="1010" t="s">
        <v>48</v>
      </c>
      <c r="J9" s="847" t="s">
        <v>195</v>
      </c>
      <c r="K9" s="1007" t="s">
        <v>251</v>
      </c>
      <c r="L9" s="1010" t="s">
        <v>48</v>
      </c>
      <c r="M9" s="847" t="s">
        <v>195</v>
      </c>
      <c r="N9" s="1007" t="s">
        <v>251</v>
      </c>
    </row>
    <row r="10" spans="1:15" ht="21.75" customHeight="1" thickBot="1" x14ac:dyDescent="0.25">
      <c r="A10" s="10"/>
      <c r="B10" s="1022"/>
      <c r="C10" s="1011"/>
      <c r="D10" s="848"/>
      <c r="E10" s="1008"/>
      <c r="F10" s="1011"/>
      <c r="G10" s="848"/>
      <c r="H10" s="1008"/>
      <c r="I10" s="1011"/>
      <c r="J10" s="848"/>
      <c r="K10" s="1008"/>
      <c r="L10" s="1011"/>
      <c r="M10" s="848"/>
      <c r="N10" s="1008"/>
    </row>
    <row r="11" spans="1:15" ht="14.25" customHeight="1" x14ac:dyDescent="0.2">
      <c r="A11" s="10"/>
      <c r="B11" s="525" t="s">
        <v>95</v>
      </c>
      <c r="C11" s="511"/>
      <c r="D11" s="173"/>
      <c r="E11" s="526"/>
      <c r="F11" s="510"/>
      <c r="G11" s="138"/>
      <c r="H11" s="177"/>
      <c r="I11" s="510"/>
      <c r="J11" s="138"/>
      <c r="K11" s="177"/>
      <c r="L11" s="511"/>
      <c r="M11" s="173"/>
      <c r="N11" s="177"/>
    </row>
    <row r="12" spans="1:15" ht="14.25" customHeight="1" x14ac:dyDescent="0.2">
      <c r="A12" s="10"/>
      <c r="B12" s="527" t="s">
        <v>96</v>
      </c>
      <c r="C12" s="514"/>
      <c r="D12" s="129"/>
      <c r="E12" s="528"/>
      <c r="F12" s="513"/>
      <c r="G12" s="131"/>
      <c r="H12" s="132"/>
      <c r="I12" s="513"/>
      <c r="J12" s="131"/>
      <c r="K12" s="132"/>
      <c r="L12" s="514"/>
      <c r="M12" s="129"/>
      <c r="N12" s="132"/>
    </row>
    <row r="13" spans="1:15" ht="14.25" customHeight="1" x14ac:dyDescent="0.2">
      <c r="A13" s="10"/>
      <c r="B13" s="527" t="s">
        <v>97</v>
      </c>
      <c r="C13" s="514"/>
      <c r="D13" s="129"/>
      <c r="E13" s="528"/>
      <c r="F13" s="513"/>
      <c r="G13" s="131"/>
      <c r="H13" s="132"/>
      <c r="I13" s="513"/>
      <c r="J13" s="131"/>
      <c r="K13" s="132"/>
      <c r="L13" s="514"/>
      <c r="M13" s="129"/>
      <c r="N13" s="132"/>
    </row>
    <row r="14" spans="1:15" ht="14.25" customHeight="1" x14ac:dyDescent="0.2">
      <c r="A14" s="10"/>
      <c r="B14" s="527" t="s">
        <v>98</v>
      </c>
      <c r="C14" s="514"/>
      <c r="D14" s="129"/>
      <c r="E14" s="528"/>
      <c r="F14" s="513"/>
      <c r="G14" s="131"/>
      <c r="H14" s="132"/>
      <c r="I14" s="513"/>
      <c r="J14" s="131"/>
      <c r="K14" s="132"/>
      <c r="L14" s="514"/>
      <c r="M14" s="129"/>
      <c r="N14" s="132"/>
    </row>
    <row r="15" spans="1:15" ht="14.25" customHeight="1" x14ac:dyDescent="0.2">
      <c r="A15" s="10"/>
      <c r="B15" s="527" t="s">
        <v>99</v>
      </c>
      <c r="C15" s="514"/>
      <c r="D15" s="129"/>
      <c r="E15" s="528"/>
      <c r="F15" s="513"/>
      <c r="G15" s="131"/>
      <c r="H15" s="132"/>
      <c r="I15" s="513"/>
      <c r="J15" s="131"/>
      <c r="K15" s="132"/>
      <c r="L15" s="514"/>
      <c r="M15" s="129"/>
      <c r="N15" s="132"/>
    </row>
    <row r="16" spans="1:15" ht="14.25" customHeight="1" x14ac:dyDescent="0.2">
      <c r="A16" s="10"/>
      <c r="B16" s="527" t="s">
        <v>100</v>
      </c>
      <c r="C16" s="514"/>
      <c r="D16" s="129"/>
      <c r="E16" s="528"/>
      <c r="F16" s="513"/>
      <c r="G16" s="131"/>
      <c r="H16" s="132"/>
      <c r="I16" s="513"/>
      <c r="J16" s="131"/>
      <c r="K16" s="132"/>
      <c r="L16" s="514"/>
      <c r="M16" s="129"/>
      <c r="N16" s="132"/>
    </row>
    <row r="17" spans="1:14" ht="14.25" customHeight="1" x14ac:dyDescent="0.2">
      <c r="A17" s="10"/>
      <c r="B17" s="527" t="s">
        <v>101</v>
      </c>
      <c r="C17" s="514"/>
      <c r="D17" s="129"/>
      <c r="E17" s="528"/>
      <c r="F17" s="513"/>
      <c r="G17" s="131"/>
      <c r="H17" s="132"/>
      <c r="I17" s="513"/>
      <c r="J17" s="131"/>
      <c r="K17" s="132"/>
      <c r="L17" s="514"/>
      <c r="M17" s="129"/>
      <c r="N17" s="132"/>
    </row>
    <row r="18" spans="1:14" ht="14.25" customHeight="1" x14ac:dyDescent="0.2">
      <c r="A18" s="10"/>
      <c r="B18" s="527" t="s">
        <v>102</v>
      </c>
      <c r="C18" s="514"/>
      <c r="D18" s="129"/>
      <c r="E18" s="528"/>
      <c r="F18" s="513"/>
      <c r="G18" s="131"/>
      <c r="H18" s="132"/>
      <c r="I18" s="513"/>
      <c r="J18" s="131"/>
      <c r="K18" s="132"/>
      <c r="L18" s="514"/>
      <c r="M18" s="129"/>
      <c r="N18" s="132"/>
    </row>
    <row r="19" spans="1:14" ht="14.25" customHeight="1" x14ac:dyDescent="0.2">
      <c r="A19" s="10"/>
      <c r="B19" s="527" t="s">
        <v>103</v>
      </c>
      <c r="C19" s="514"/>
      <c r="D19" s="129"/>
      <c r="E19" s="528"/>
      <c r="F19" s="513"/>
      <c r="G19" s="131"/>
      <c r="H19" s="132"/>
      <c r="I19" s="513"/>
      <c r="J19" s="131"/>
      <c r="K19" s="132"/>
      <c r="L19" s="514"/>
      <c r="M19" s="129"/>
      <c r="N19" s="132"/>
    </row>
    <row r="20" spans="1:14" ht="14.25" customHeight="1" x14ac:dyDescent="0.2">
      <c r="A20" s="10"/>
      <c r="B20" s="527" t="s">
        <v>104</v>
      </c>
      <c r="C20" s="514"/>
      <c r="D20" s="129"/>
      <c r="E20" s="528"/>
      <c r="F20" s="513"/>
      <c r="G20" s="131"/>
      <c r="H20" s="132"/>
      <c r="I20" s="513"/>
      <c r="J20" s="131"/>
      <c r="K20" s="132"/>
      <c r="L20" s="514"/>
      <c r="M20" s="129"/>
      <c r="N20" s="132"/>
    </row>
    <row r="21" spans="1:14" ht="14.25" customHeight="1" x14ac:dyDescent="0.2">
      <c r="A21" s="10"/>
      <c r="B21" s="527" t="s">
        <v>105</v>
      </c>
      <c r="C21" s="514"/>
      <c r="D21" s="129"/>
      <c r="E21" s="528"/>
      <c r="F21" s="513"/>
      <c r="G21" s="131"/>
      <c r="H21" s="132"/>
      <c r="I21" s="513"/>
      <c r="J21" s="131"/>
      <c r="K21" s="132"/>
      <c r="L21" s="514"/>
      <c r="M21" s="129"/>
      <c r="N21" s="132"/>
    </row>
    <row r="22" spans="1:14" ht="14.25" customHeight="1" x14ac:dyDescent="0.2">
      <c r="A22" s="10"/>
      <c r="B22" s="527" t="s">
        <v>106</v>
      </c>
      <c r="C22" s="514"/>
      <c r="D22" s="129"/>
      <c r="E22" s="528"/>
      <c r="F22" s="513"/>
      <c r="G22" s="131"/>
      <c r="H22" s="132"/>
      <c r="I22" s="513"/>
      <c r="J22" s="131"/>
      <c r="K22" s="132"/>
      <c r="L22" s="514"/>
      <c r="M22" s="129"/>
      <c r="N22" s="132"/>
    </row>
    <row r="23" spans="1:14" ht="14.25" customHeight="1" x14ac:dyDescent="0.2">
      <c r="A23" s="10"/>
      <c r="B23" s="529" t="s">
        <v>21</v>
      </c>
      <c r="C23" s="514"/>
      <c r="D23" s="515"/>
      <c r="E23" s="530"/>
      <c r="F23" s="513"/>
      <c r="G23" s="131"/>
      <c r="H23" s="132"/>
      <c r="I23" s="513"/>
      <c r="J23" s="131"/>
      <c r="K23" s="132"/>
      <c r="L23" s="531"/>
      <c r="M23" s="515"/>
      <c r="N23" s="132"/>
    </row>
    <row r="24" spans="1:14" ht="14.25" customHeight="1" thickBot="1" x14ac:dyDescent="0.25">
      <c r="A24" s="10"/>
      <c r="B24" s="532" t="s">
        <v>107</v>
      </c>
      <c r="C24" s="533"/>
      <c r="D24" s="518"/>
      <c r="E24" s="534"/>
      <c r="F24" s="520"/>
      <c r="G24" s="133"/>
      <c r="H24" s="134"/>
      <c r="I24" s="520"/>
      <c r="J24" s="133"/>
      <c r="K24" s="134"/>
      <c r="L24" s="521"/>
      <c r="M24" s="518"/>
      <c r="N24" s="134"/>
    </row>
    <row r="25" spans="1:14" ht="14.25" x14ac:dyDescent="0.2">
      <c r="B25" s="1009" t="s">
        <v>858</v>
      </c>
      <c r="C25" s="1009"/>
      <c r="D25" s="1009"/>
      <c r="E25" s="1009"/>
      <c r="F25" s="1009"/>
      <c r="G25" s="1009"/>
      <c r="H25" s="1009"/>
      <c r="I25" s="1009"/>
      <c r="J25" s="1009"/>
      <c r="K25" s="1009"/>
      <c r="L25" s="1009"/>
      <c r="M25" s="1009"/>
      <c r="N25" s="277"/>
    </row>
    <row r="29" spans="1:14" ht="15.75" customHeight="1" x14ac:dyDescent="0.2">
      <c r="B29" s="829" t="s">
        <v>805</v>
      </c>
      <c r="C29" s="829"/>
      <c r="D29" s="829"/>
      <c r="E29" s="829"/>
      <c r="F29" s="829"/>
      <c r="G29" s="829"/>
      <c r="H29" s="829"/>
      <c r="I29" s="829"/>
      <c r="J29" s="829"/>
      <c r="K29" s="829"/>
      <c r="L29" s="829"/>
      <c r="M29" s="829"/>
      <c r="N29" s="829"/>
    </row>
    <row r="30" spans="1:14" ht="15.75" customHeight="1" x14ac:dyDescent="0.2">
      <c r="B30" s="829"/>
      <c r="C30" s="829"/>
      <c r="D30" s="829"/>
      <c r="E30" s="829"/>
      <c r="F30" s="829"/>
      <c r="G30" s="829"/>
      <c r="H30" s="829"/>
      <c r="I30" s="829"/>
      <c r="J30" s="829"/>
      <c r="K30" s="829"/>
      <c r="L30" s="829"/>
      <c r="M30" s="829"/>
      <c r="N30" s="829"/>
    </row>
    <row r="31" spans="1:14" ht="15" thickBot="1" x14ac:dyDescent="0.25">
      <c r="B31" s="522"/>
      <c r="C31" s="492"/>
      <c r="D31" s="492"/>
      <c r="E31" s="492"/>
      <c r="F31" s="492"/>
      <c r="G31" s="523"/>
      <c r="H31" s="523"/>
      <c r="I31" s="523"/>
      <c r="J31" s="523"/>
      <c r="K31" s="523"/>
      <c r="L31" s="523"/>
      <c r="M31" s="277"/>
      <c r="N31" s="34" t="s">
        <v>45</v>
      </c>
    </row>
    <row r="32" spans="1:14" ht="15" customHeight="1" x14ac:dyDescent="0.2">
      <c r="B32" s="1012" t="s">
        <v>808</v>
      </c>
      <c r="C32" s="1015" t="s">
        <v>21</v>
      </c>
      <c r="D32" s="1016"/>
      <c r="E32" s="1017"/>
      <c r="F32" s="1018" t="s">
        <v>196</v>
      </c>
      <c r="G32" s="1019"/>
      <c r="H32" s="1020"/>
      <c r="I32" s="1018" t="s">
        <v>93</v>
      </c>
      <c r="J32" s="1019"/>
      <c r="K32" s="1020"/>
      <c r="L32" s="1018" t="s">
        <v>94</v>
      </c>
      <c r="M32" s="1019"/>
      <c r="N32" s="1020"/>
    </row>
    <row r="33" spans="2:14" ht="12.75" customHeight="1" x14ac:dyDescent="0.2">
      <c r="B33" s="1013"/>
      <c r="C33" s="1010" t="s">
        <v>48</v>
      </c>
      <c r="D33" s="847" t="s">
        <v>195</v>
      </c>
      <c r="E33" s="1007" t="s">
        <v>251</v>
      </c>
      <c r="F33" s="1010" t="s">
        <v>48</v>
      </c>
      <c r="G33" s="847" t="s">
        <v>195</v>
      </c>
      <c r="H33" s="1007" t="s">
        <v>251</v>
      </c>
      <c r="I33" s="1010" t="s">
        <v>48</v>
      </c>
      <c r="J33" s="847" t="s">
        <v>195</v>
      </c>
      <c r="K33" s="1007" t="s">
        <v>251</v>
      </c>
      <c r="L33" s="1010" t="s">
        <v>48</v>
      </c>
      <c r="M33" s="847" t="s">
        <v>195</v>
      </c>
      <c r="N33" s="1007" t="s">
        <v>251</v>
      </c>
    </row>
    <row r="34" spans="2:14" ht="13.5" thickBot="1" x14ac:dyDescent="0.25">
      <c r="B34" s="1014"/>
      <c r="C34" s="1011"/>
      <c r="D34" s="848"/>
      <c r="E34" s="1008"/>
      <c r="F34" s="1011"/>
      <c r="G34" s="848"/>
      <c r="H34" s="1008"/>
      <c r="I34" s="1011"/>
      <c r="J34" s="848"/>
      <c r="K34" s="1008"/>
      <c r="L34" s="1011"/>
      <c r="M34" s="848"/>
      <c r="N34" s="1008"/>
    </row>
    <row r="35" spans="2:14" ht="14.25" x14ac:dyDescent="0.2">
      <c r="B35" s="535" t="s">
        <v>95</v>
      </c>
      <c r="C35" s="511"/>
      <c r="D35" s="173"/>
      <c r="E35" s="174"/>
      <c r="F35" s="536"/>
      <c r="G35" s="138"/>
      <c r="H35" s="177"/>
      <c r="I35" s="536"/>
      <c r="J35" s="138"/>
      <c r="K35" s="177"/>
      <c r="L35" s="509"/>
      <c r="M35" s="173"/>
      <c r="N35" s="177"/>
    </row>
    <row r="36" spans="2:14" ht="14.25" x14ac:dyDescent="0.2">
      <c r="B36" s="537" t="s">
        <v>96</v>
      </c>
      <c r="C36" s="514"/>
      <c r="D36" s="129"/>
      <c r="E36" s="130"/>
      <c r="F36" s="175"/>
      <c r="G36" s="131"/>
      <c r="H36" s="132"/>
      <c r="I36" s="175"/>
      <c r="J36" s="131"/>
      <c r="K36" s="132"/>
      <c r="L36" s="512"/>
      <c r="M36" s="129"/>
      <c r="N36" s="132"/>
    </row>
    <row r="37" spans="2:14" ht="14.25" x14ac:dyDescent="0.2">
      <c r="B37" s="537" t="s">
        <v>97</v>
      </c>
      <c r="C37" s="514"/>
      <c r="D37" s="129"/>
      <c r="E37" s="130"/>
      <c r="F37" s="175"/>
      <c r="G37" s="131"/>
      <c r="H37" s="132"/>
      <c r="I37" s="175"/>
      <c r="J37" s="131"/>
      <c r="K37" s="132"/>
      <c r="L37" s="512"/>
      <c r="M37" s="129"/>
      <c r="N37" s="132"/>
    </row>
    <row r="38" spans="2:14" ht="14.25" x14ac:dyDescent="0.2">
      <c r="B38" s="537" t="s">
        <v>98</v>
      </c>
      <c r="C38" s="514"/>
      <c r="D38" s="129"/>
      <c r="E38" s="130"/>
      <c r="F38" s="175"/>
      <c r="G38" s="131"/>
      <c r="H38" s="132"/>
      <c r="I38" s="175"/>
      <c r="J38" s="131"/>
      <c r="K38" s="132"/>
      <c r="L38" s="512"/>
      <c r="M38" s="129"/>
      <c r="N38" s="132"/>
    </row>
    <row r="39" spans="2:14" ht="14.25" x14ac:dyDescent="0.2">
      <c r="B39" s="537" t="s">
        <v>99</v>
      </c>
      <c r="C39" s="514"/>
      <c r="D39" s="129"/>
      <c r="E39" s="130"/>
      <c r="F39" s="175"/>
      <c r="G39" s="131"/>
      <c r="H39" s="132"/>
      <c r="I39" s="175"/>
      <c r="J39" s="131"/>
      <c r="K39" s="132"/>
      <c r="L39" s="512"/>
      <c r="M39" s="129"/>
      <c r="N39" s="132"/>
    </row>
    <row r="40" spans="2:14" ht="14.25" x14ac:dyDescent="0.2">
      <c r="B40" s="537" t="s">
        <v>100</v>
      </c>
      <c r="C40" s="514"/>
      <c r="D40" s="129"/>
      <c r="E40" s="130"/>
      <c r="F40" s="175"/>
      <c r="G40" s="131"/>
      <c r="H40" s="132"/>
      <c r="I40" s="175"/>
      <c r="J40" s="131"/>
      <c r="K40" s="132"/>
      <c r="L40" s="512"/>
      <c r="M40" s="129"/>
      <c r="N40" s="132"/>
    </row>
    <row r="41" spans="2:14" ht="14.25" x14ac:dyDescent="0.2">
      <c r="B41" s="537" t="s">
        <v>101</v>
      </c>
      <c r="C41" s="514"/>
      <c r="D41" s="129"/>
      <c r="E41" s="130"/>
      <c r="F41" s="175"/>
      <c r="G41" s="131"/>
      <c r="H41" s="132"/>
      <c r="I41" s="175"/>
      <c r="J41" s="131"/>
      <c r="K41" s="132"/>
      <c r="L41" s="512"/>
      <c r="M41" s="129"/>
      <c r="N41" s="132"/>
    </row>
    <row r="42" spans="2:14" ht="14.25" x14ac:dyDescent="0.2">
      <c r="B42" s="537" t="s">
        <v>102</v>
      </c>
      <c r="C42" s="514"/>
      <c r="D42" s="129"/>
      <c r="E42" s="130"/>
      <c r="F42" s="175"/>
      <c r="G42" s="131"/>
      <c r="H42" s="132"/>
      <c r="I42" s="175"/>
      <c r="J42" s="131"/>
      <c r="K42" s="132"/>
      <c r="L42" s="512"/>
      <c r="M42" s="129"/>
      <c r="N42" s="132"/>
    </row>
    <row r="43" spans="2:14" ht="14.25" x14ac:dyDescent="0.2">
      <c r="B43" s="537" t="s">
        <v>103</v>
      </c>
      <c r="C43" s="514"/>
      <c r="D43" s="129"/>
      <c r="E43" s="130"/>
      <c r="F43" s="175"/>
      <c r="G43" s="131"/>
      <c r="H43" s="132"/>
      <c r="I43" s="175"/>
      <c r="J43" s="131"/>
      <c r="K43" s="132"/>
      <c r="L43" s="512"/>
      <c r="M43" s="129"/>
      <c r="N43" s="132"/>
    </row>
    <row r="44" spans="2:14" ht="14.25" x14ac:dyDescent="0.2">
      <c r="B44" s="537" t="s">
        <v>104</v>
      </c>
      <c r="C44" s="514"/>
      <c r="D44" s="129"/>
      <c r="E44" s="130"/>
      <c r="F44" s="175"/>
      <c r="G44" s="131"/>
      <c r="H44" s="132"/>
      <c r="I44" s="175"/>
      <c r="J44" s="131"/>
      <c r="K44" s="132"/>
      <c r="L44" s="512"/>
      <c r="M44" s="129"/>
      <c r="N44" s="132"/>
    </row>
    <row r="45" spans="2:14" ht="14.25" x14ac:dyDescent="0.2">
      <c r="B45" s="537" t="s">
        <v>105</v>
      </c>
      <c r="C45" s="514"/>
      <c r="D45" s="129"/>
      <c r="E45" s="130"/>
      <c r="F45" s="175"/>
      <c r="G45" s="131"/>
      <c r="H45" s="132"/>
      <c r="I45" s="175"/>
      <c r="J45" s="131"/>
      <c r="K45" s="132"/>
      <c r="L45" s="512"/>
      <c r="M45" s="129"/>
      <c r="N45" s="132"/>
    </row>
    <row r="46" spans="2:14" ht="14.25" x14ac:dyDescent="0.2">
      <c r="B46" s="537" t="s">
        <v>106</v>
      </c>
      <c r="C46" s="514"/>
      <c r="D46" s="129"/>
      <c r="E46" s="130"/>
      <c r="F46" s="175"/>
      <c r="G46" s="131"/>
      <c r="H46" s="132"/>
      <c r="I46" s="175"/>
      <c r="J46" s="131"/>
      <c r="K46" s="132"/>
      <c r="L46" s="512"/>
      <c r="M46" s="129"/>
      <c r="N46" s="132"/>
    </row>
    <row r="47" spans="2:14" ht="14.25" x14ac:dyDescent="0.2">
      <c r="B47" s="538" t="s">
        <v>21</v>
      </c>
      <c r="C47" s="514"/>
      <c r="D47" s="515"/>
      <c r="E47" s="516"/>
      <c r="F47" s="175"/>
      <c r="G47" s="131"/>
      <c r="H47" s="132"/>
      <c r="I47" s="175"/>
      <c r="J47" s="131"/>
      <c r="K47" s="132"/>
      <c r="L47" s="539"/>
      <c r="M47" s="515"/>
      <c r="N47" s="132"/>
    </row>
    <row r="48" spans="2:14" ht="15" thickBot="1" x14ac:dyDescent="0.25">
      <c r="B48" s="540" t="s">
        <v>107</v>
      </c>
      <c r="C48" s="533"/>
      <c r="D48" s="518"/>
      <c r="E48" s="519"/>
      <c r="F48" s="369"/>
      <c r="G48" s="133"/>
      <c r="H48" s="134"/>
      <c r="I48" s="369"/>
      <c r="J48" s="133"/>
      <c r="K48" s="134"/>
      <c r="L48" s="541"/>
      <c r="M48" s="518"/>
      <c r="N48" s="134"/>
    </row>
    <row r="49" spans="2:14" ht="14.25" x14ac:dyDescent="0.2">
      <c r="B49" s="1009" t="s">
        <v>858</v>
      </c>
      <c r="C49" s="1009"/>
      <c r="D49" s="1009"/>
      <c r="E49" s="1009"/>
      <c r="F49" s="1009"/>
      <c r="G49" s="1009"/>
      <c r="H49" s="1009"/>
      <c r="I49" s="1009"/>
      <c r="J49" s="1009"/>
      <c r="K49" s="1009"/>
      <c r="L49" s="1009"/>
      <c r="M49" s="1009"/>
      <c r="N49" s="277"/>
    </row>
  </sheetData>
  <mergeCells count="38">
    <mergeCell ref="L8:N8"/>
    <mergeCell ref="C9:C10"/>
    <mergeCell ref="H9:H10"/>
    <mergeCell ref="I9:I10"/>
    <mergeCell ref="B8:B10"/>
    <mergeCell ref="C8:E8"/>
    <mergeCell ref="F8:H8"/>
    <mergeCell ref="I8:K8"/>
    <mergeCell ref="J9:J10"/>
    <mergeCell ref="K9:K10"/>
    <mergeCell ref="M9:M10"/>
    <mergeCell ref="N9:N10"/>
    <mergeCell ref="D33:D34"/>
    <mergeCell ref="E33:E34"/>
    <mergeCell ref="F33:F34"/>
    <mergeCell ref="L9:L10"/>
    <mergeCell ref="B25:M25"/>
    <mergeCell ref="D9:D10"/>
    <mergeCell ref="E9:E10"/>
    <mergeCell ref="F9:F10"/>
    <mergeCell ref="G9:G10"/>
    <mergeCell ref="M33:M34"/>
    <mergeCell ref="N33:N34"/>
    <mergeCell ref="B49:M49"/>
    <mergeCell ref="B29:N30"/>
    <mergeCell ref="B5:N6"/>
    <mergeCell ref="G33:G34"/>
    <mergeCell ref="H33:H34"/>
    <mergeCell ref="I33:I34"/>
    <mergeCell ref="J33:J34"/>
    <mergeCell ref="K33:K34"/>
    <mergeCell ref="L33:L34"/>
    <mergeCell ref="B32:B34"/>
    <mergeCell ref="C32:E32"/>
    <mergeCell ref="F32:H32"/>
    <mergeCell ref="I32:K32"/>
    <mergeCell ref="L32:N32"/>
    <mergeCell ref="C33:C34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59999389629810485"/>
  </sheetPr>
  <dimension ref="B1:M44"/>
  <sheetViews>
    <sheetView showGridLines="0" topLeftCell="A13" zoomScale="115" zoomScaleNormal="115" workbookViewId="0">
      <selection activeCell="H32" sqref="H32"/>
    </sheetView>
  </sheetViews>
  <sheetFormatPr defaultRowHeight="12.75" x14ac:dyDescent="0.2"/>
  <cols>
    <col min="1" max="1" width="3.85546875" style="7" customWidth="1"/>
    <col min="2" max="2" width="9.140625" style="7"/>
    <col min="3" max="13" width="12.7109375" style="7" customWidth="1"/>
    <col min="14" max="16384" width="9.140625" style="7"/>
  </cols>
  <sheetData>
    <row r="1" spans="2:13" x14ac:dyDescent="0.2">
      <c r="J1" s="35" t="s">
        <v>357</v>
      </c>
    </row>
    <row r="2" spans="2:13" ht="20.25" customHeight="1" x14ac:dyDescent="0.2">
      <c r="B2" s="836" t="s">
        <v>239</v>
      </c>
      <c r="C2" s="836"/>
      <c r="D2" s="836"/>
      <c r="E2" s="836"/>
      <c r="F2" s="836"/>
      <c r="G2" s="836"/>
      <c r="H2" s="836"/>
      <c r="I2" s="836"/>
      <c r="J2" s="836"/>
      <c r="K2" s="542"/>
      <c r="L2" s="542"/>
    </row>
    <row r="3" spans="2:13" ht="15" thickBot="1" x14ac:dyDescent="0.25">
      <c r="B3" s="277"/>
      <c r="C3" s="543"/>
      <c r="D3" s="543"/>
      <c r="E3" s="543"/>
      <c r="F3" s="543"/>
      <c r="G3" s="277"/>
      <c r="H3" s="277"/>
      <c r="I3" s="277"/>
      <c r="J3" s="34" t="s">
        <v>45</v>
      </c>
      <c r="K3" s="277"/>
      <c r="L3" s="278"/>
      <c r="M3" s="8"/>
    </row>
    <row r="4" spans="2:13" ht="30" customHeight="1" x14ac:dyDescent="0.2">
      <c r="B4" s="1036" t="s">
        <v>240</v>
      </c>
      <c r="C4" s="1038" t="s">
        <v>952</v>
      </c>
      <c r="D4" s="909"/>
      <c r="E4" s="909"/>
      <c r="F4" s="910"/>
      <c r="G4" s="909" t="s">
        <v>953</v>
      </c>
      <c r="H4" s="909"/>
      <c r="I4" s="909"/>
      <c r="J4" s="910"/>
      <c r="K4" s="300"/>
      <c r="L4" s="300"/>
      <c r="M4" s="8"/>
    </row>
    <row r="5" spans="2:13" ht="26.25" thickBot="1" x14ac:dyDescent="0.25">
      <c r="B5" s="1037"/>
      <c r="C5" s="349" t="s">
        <v>244</v>
      </c>
      <c r="D5" s="350" t="s">
        <v>201</v>
      </c>
      <c r="E5" s="350" t="s">
        <v>242</v>
      </c>
      <c r="F5" s="351" t="s">
        <v>243</v>
      </c>
      <c r="G5" s="349" t="s">
        <v>244</v>
      </c>
      <c r="H5" s="350" t="s">
        <v>201</v>
      </c>
      <c r="I5" s="350" t="s">
        <v>242</v>
      </c>
      <c r="J5" s="351" t="s">
        <v>243</v>
      </c>
      <c r="K5" s="341"/>
      <c r="L5" s="341"/>
      <c r="M5" s="8"/>
    </row>
    <row r="6" spans="2:13" ht="13.5" thickBot="1" x14ac:dyDescent="0.25">
      <c r="B6" s="544"/>
      <c r="C6" s="697" t="s">
        <v>245</v>
      </c>
      <c r="D6" s="699">
        <v>1</v>
      </c>
      <c r="E6" s="343">
        <v>2</v>
      </c>
      <c r="F6" s="344">
        <v>3</v>
      </c>
      <c r="G6" s="342" t="s">
        <v>245</v>
      </c>
      <c r="H6" s="343">
        <v>1</v>
      </c>
      <c r="I6" s="343">
        <v>2</v>
      </c>
      <c r="J6" s="344">
        <v>3</v>
      </c>
      <c r="K6" s="341"/>
      <c r="L6" s="341"/>
      <c r="M6" s="8"/>
    </row>
    <row r="7" spans="2:13" ht="14.25" x14ac:dyDescent="0.2">
      <c r="B7" s="545" t="s">
        <v>95</v>
      </c>
      <c r="C7" s="601">
        <f>D7+E7*F7</f>
        <v>83853</v>
      </c>
      <c r="D7" s="594">
        <v>35937</v>
      </c>
      <c r="E7" s="698">
        <v>23958</v>
      </c>
      <c r="F7" s="691">
        <v>2</v>
      </c>
      <c r="G7" s="601">
        <f>H7+I7*J7</f>
        <v>83853</v>
      </c>
      <c r="H7" s="594">
        <v>35937</v>
      </c>
      <c r="I7" s="698">
        <v>23958</v>
      </c>
      <c r="J7" s="691">
        <v>2</v>
      </c>
      <c r="K7" s="294"/>
      <c r="L7" s="294"/>
      <c r="M7" s="8"/>
    </row>
    <row r="8" spans="2:13" ht="14.25" x14ac:dyDescent="0.2">
      <c r="B8" s="546" t="s">
        <v>96</v>
      </c>
      <c r="C8" s="601">
        <f>D8+E8*F8</f>
        <v>86779</v>
      </c>
      <c r="D8" s="692">
        <v>37191</v>
      </c>
      <c r="E8" s="696">
        <v>24794</v>
      </c>
      <c r="F8" s="693">
        <v>2</v>
      </c>
      <c r="G8" s="601">
        <f t="shared" ref="G8:G18" si="0">H8+I8*J8</f>
        <v>86779</v>
      </c>
      <c r="H8" s="692">
        <v>37191</v>
      </c>
      <c r="I8" s="696">
        <v>24794</v>
      </c>
      <c r="J8" s="693">
        <v>2</v>
      </c>
      <c r="K8" s="294"/>
      <c r="L8" s="294"/>
      <c r="M8" s="8"/>
    </row>
    <row r="9" spans="2:13" ht="14.25" x14ac:dyDescent="0.2">
      <c r="B9" s="546" t="s">
        <v>97</v>
      </c>
      <c r="C9" s="601">
        <f>D9+E9*F9</f>
        <v>91284</v>
      </c>
      <c r="D9" s="692">
        <v>39122</v>
      </c>
      <c r="E9" s="696">
        <v>26081</v>
      </c>
      <c r="F9" s="691">
        <v>2</v>
      </c>
      <c r="G9" s="601">
        <f t="shared" si="0"/>
        <v>108509</v>
      </c>
      <c r="H9" s="692">
        <v>47249</v>
      </c>
      <c r="I9" s="696">
        <v>30630</v>
      </c>
      <c r="J9" s="691">
        <v>2</v>
      </c>
      <c r="K9" s="294"/>
      <c r="L9" s="294"/>
      <c r="M9" s="8"/>
    </row>
    <row r="10" spans="2:13" ht="14.25" x14ac:dyDescent="0.2">
      <c r="B10" s="546" t="s">
        <v>98</v>
      </c>
      <c r="C10" s="601">
        <f>D10+E10*F10</f>
        <v>92660</v>
      </c>
      <c r="D10" s="692">
        <v>39712</v>
      </c>
      <c r="E10" s="696">
        <v>26474</v>
      </c>
      <c r="F10" s="693">
        <v>2</v>
      </c>
      <c r="G10" s="601">
        <f>H10+I10*J10</f>
        <v>92660</v>
      </c>
      <c r="H10" s="692">
        <v>39712</v>
      </c>
      <c r="I10" s="696">
        <v>26474</v>
      </c>
      <c r="J10" s="693">
        <v>2</v>
      </c>
      <c r="K10" s="294"/>
      <c r="L10" s="294"/>
      <c r="M10" s="8"/>
    </row>
    <row r="11" spans="2:13" ht="14.25" x14ac:dyDescent="0.2">
      <c r="B11" s="546" t="s">
        <v>99</v>
      </c>
      <c r="C11" s="601">
        <f t="shared" ref="C11:C18" si="1">D11+E11*F11</f>
        <v>90954</v>
      </c>
      <c r="D11" s="692">
        <v>38980</v>
      </c>
      <c r="E11" s="696">
        <v>25987</v>
      </c>
      <c r="F11" s="691">
        <v>2</v>
      </c>
      <c r="G11" s="601">
        <f t="shared" si="0"/>
        <v>90954</v>
      </c>
      <c r="H11" s="692">
        <v>38980</v>
      </c>
      <c r="I11" s="696">
        <v>25987</v>
      </c>
      <c r="J11" s="691">
        <v>2</v>
      </c>
      <c r="K11" s="294"/>
      <c r="L11" s="294"/>
      <c r="M11" s="8"/>
    </row>
    <row r="12" spans="2:13" ht="14.25" x14ac:dyDescent="0.2">
      <c r="B12" s="546" t="s">
        <v>100</v>
      </c>
      <c r="C12" s="601">
        <f t="shared" si="1"/>
        <v>93362</v>
      </c>
      <c r="D12" s="692">
        <v>40012</v>
      </c>
      <c r="E12" s="696">
        <v>26675</v>
      </c>
      <c r="F12" s="693">
        <v>2</v>
      </c>
      <c r="G12" s="601">
        <f t="shared" si="0"/>
        <v>93362</v>
      </c>
      <c r="H12" s="692">
        <v>40012</v>
      </c>
      <c r="I12" s="696">
        <v>26675</v>
      </c>
      <c r="J12" s="693">
        <v>2</v>
      </c>
      <c r="K12" s="294"/>
      <c r="L12" s="294"/>
      <c r="M12" s="8"/>
    </row>
    <row r="13" spans="2:13" ht="14.25" x14ac:dyDescent="0.2">
      <c r="B13" s="546" t="s">
        <v>101</v>
      </c>
      <c r="C13" s="601">
        <f t="shared" si="1"/>
        <v>93349</v>
      </c>
      <c r="D13" s="692">
        <v>40007</v>
      </c>
      <c r="E13" s="696">
        <v>26671</v>
      </c>
      <c r="F13" s="691">
        <v>2</v>
      </c>
      <c r="G13" s="601">
        <f t="shared" si="0"/>
        <v>93349</v>
      </c>
      <c r="H13" s="692">
        <v>40007</v>
      </c>
      <c r="I13" s="696">
        <v>26671</v>
      </c>
      <c r="J13" s="691">
        <v>2</v>
      </c>
      <c r="K13" s="294"/>
      <c r="L13" s="294"/>
      <c r="M13" s="8"/>
    </row>
    <row r="14" spans="2:13" ht="14.25" x14ac:dyDescent="0.2">
      <c r="B14" s="546" t="s">
        <v>102</v>
      </c>
      <c r="C14" s="601">
        <f t="shared" si="1"/>
        <v>96832</v>
      </c>
      <c r="D14" s="692">
        <v>41500</v>
      </c>
      <c r="E14" s="704">
        <v>27666</v>
      </c>
      <c r="F14" s="693">
        <v>2</v>
      </c>
      <c r="G14" s="601">
        <f t="shared" si="0"/>
        <v>96832</v>
      </c>
      <c r="H14" s="692">
        <v>41500</v>
      </c>
      <c r="I14" s="704">
        <v>27666</v>
      </c>
      <c r="J14" s="693">
        <v>2</v>
      </c>
      <c r="K14" s="294"/>
      <c r="L14" s="294"/>
      <c r="M14" s="8"/>
    </row>
    <row r="15" spans="2:13" ht="14.25" x14ac:dyDescent="0.2">
      <c r="B15" s="546" t="s">
        <v>103</v>
      </c>
      <c r="C15" s="601">
        <f t="shared" si="1"/>
        <v>92603</v>
      </c>
      <c r="D15" s="692">
        <v>39687</v>
      </c>
      <c r="E15" s="696">
        <v>26458</v>
      </c>
      <c r="F15" s="691">
        <v>2</v>
      </c>
      <c r="G15" s="601">
        <f t="shared" si="0"/>
        <v>92603</v>
      </c>
      <c r="H15" s="692">
        <v>39687</v>
      </c>
      <c r="I15" s="696">
        <v>26458</v>
      </c>
      <c r="J15" s="691">
        <v>2</v>
      </c>
      <c r="K15" s="294"/>
      <c r="L15" s="294"/>
      <c r="M15" s="8"/>
    </row>
    <row r="16" spans="2:13" ht="14.25" x14ac:dyDescent="0.2">
      <c r="B16" s="546" t="s">
        <v>104</v>
      </c>
      <c r="C16" s="601">
        <f t="shared" si="1"/>
        <v>94637</v>
      </c>
      <c r="D16" s="692">
        <v>40559</v>
      </c>
      <c r="E16" s="696">
        <v>27039</v>
      </c>
      <c r="F16" s="693">
        <v>2</v>
      </c>
      <c r="G16" s="601">
        <f t="shared" si="0"/>
        <v>94637</v>
      </c>
      <c r="H16" s="692">
        <v>40559</v>
      </c>
      <c r="I16" s="696">
        <v>27039</v>
      </c>
      <c r="J16" s="693">
        <v>2</v>
      </c>
      <c r="K16" s="294"/>
      <c r="L16" s="294"/>
      <c r="M16" s="8"/>
    </row>
    <row r="17" spans="2:13" ht="14.25" x14ac:dyDescent="0.2">
      <c r="B17" s="546" t="s">
        <v>105</v>
      </c>
      <c r="C17" s="601">
        <f t="shared" si="1"/>
        <v>93513</v>
      </c>
      <c r="D17" s="692">
        <v>40077</v>
      </c>
      <c r="E17" s="696">
        <v>26718</v>
      </c>
      <c r="F17" s="691">
        <v>2</v>
      </c>
      <c r="G17" s="601">
        <f t="shared" si="0"/>
        <v>93513</v>
      </c>
      <c r="H17" s="692">
        <v>40077</v>
      </c>
      <c r="I17" s="696">
        <v>26718</v>
      </c>
      <c r="J17" s="691">
        <v>2</v>
      </c>
      <c r="K17" s="294"/>
      <c r="L17" s="294"/>
      <c r="M17" s="8"/>
    </row>
    <row r="18" spans="2:13" ht="15" thickBot="1" x14ac:dyDescent="0.25">
      <c r="B18" s="547" t="s">
        <v>106</v>
      </c>
      <c r="C18" s="707">
        <f t="shared" si="1"/>
        <v>92949</v>
      </c>
      <c r="D18" s="700">
        <v>39835</v>
      </c>
      <c r="E18" s="702">
        <v>26557</v>
      </c>
      <c r="F18" s="701">
        <v>2</v>
      </c>
      <c r="G18" s="707">
        <f t="shared" si="0"/>
        <v>92949</v>
      </c>
      <c r="H18" s="700">
        <v>39835</v>
      </c>
      <c r="I18" s="702">
        <v>26557</v>
      </c>
      <c r="J18" s="701">
        <v>2</v>
      </c>
      <c r="K18" s="294"/>
      <c r="L18" s="294"/>
      <c r="M18" s="8"/>
    </row>
    <row r="19" spans="2:13" ht="15" thickBot="1" x14ac:dyDescent="0.25">
      <c r="B19" s="549" t="s">
        <v>21</v>
      </c>
      <c r="C19" s="708">
        <f t="shared" ref="C19:J19" si="2">SUM(C7:C18)</f>
        <v>1102775</v>
      </c>
      <c r="D19" s="694">
        <f t="shared" si="2"/>
        <v>472619</v>
      </c>
      <c r="E19" s="694">
        <f t="shared" si="2"/>
        <v>315078</v>
      </c>
      <c r="F19" s="695">
        <f t="shared" si="2"/>
        <v>24</v>
      </c>
      <c r="G19" s="708">
        <f t="shared" si="2"/>
        <v>1120000</v>
      </c>
      <c r="H19" s="694">
        <f t="shared" si="2"/>
        <v>480746</v>
      </c>
      <c r="I19" s="694">
        <f t="shared" si="2"/>
        <v>319627</v>
      </c>
      <c r="J19" s="695">
        <f t="shared" si="2"/>
        <v>24</v>
      </c>
      <c r="K19" s="294"/>
      <c r="L19" s="294"/>
      <c r="M19" s="8"/>
    </row>
    <row r="20" spans="2:13" ht="15" thickBot="1" x14ac:dyDescent="0.25">
      <c r="B20" s="552" t="s">
        <v>107</v>
      </c>
      <c r="C20" s="703">
        <f t="shared" ref="C20:J20" si="3">C19/12</f>
        <v>91897.916666666672</v>
      </c>
      <c r="D20" s="708">
        <f t="shared" si="3"/>
        <v>39384.916666666664</v>
      </c>
      <c r="E20" s="708">
        <f t="shared" si="3"/>
        <v>26256.5</v>
      </c>
      <c r="F20" s="708">
        <f t="shared" si="3"/>
        <v>2</v>
      </c>
      <c r="G20" s="708">
        <f t="shared" si="3"/>
        <v>93333.333333333328</v>
      </c>
      <c r="H20" s="708">
        <f t="shared" si="3"/>
        <v>40062.166666666664</v>
      </c>
      <c r="I20" s="708">
        <f t="shared" si="3"/>
        <v>26635.583333333332</v>
      </c>
      <c r="J20" s="709">
        <f t="shared" si="3"/>
        <v>2</v>
      </c>
      <c r="K20" s="294"/>
      <c r="L20" s="294"/>
      <c r="M20" s="8"/>
    </row>
    <row r="24" spans="2:13" ht="20.25" customHeight="1" x14ac:dyDescent="0.2">
      <c r="B24" s="836" t="s">
        <v>241</v>
      </c>
      <c r="C24" s="836"/>
      <c r="D24" s="836"/>
      <c r="E24" s="836"/>
      <c r="F24" s="836"/>
      <c r="G24" s="836"/>
      <c r="H24" s="836"/>
      <c r="I24" s="836"/>
      <c r="J24" s="836"/>
      <c r="K24" s="553"/>
      <c r="L24" s="553"/>
    </row>
    <row r="25" spans="2:13" ht="15" thickBot="1" x14ac:dyDescent="0.25">
      <c r="B25" s="554"/>
      <c r="C25" s="555"/>
      <c r="D25" s="555"/>
      <c r="E25" s="555"/>
      <c r="F25" s="555"/>
      <c r="G25" s="554"/>
      <c r="H25" s="294"/>
      <c r="I25" s="294"/>
      <c r="J25" s="556" t="s">
        <v>45</v>
      </c>
      <c r="K25" s="277"/>
      <c r="L25" s="278"/>
    </row>
    <row r="26" spans="2:13" ht="30" customHeight="1" x14ac:dyDescent="0.2">
      <c r="B26" s="1039" t="s">
        <v>240</v>
      </c>
      <c r="C26" s="908" t="s">
        <v>954</v>
      </c>
      <c r="D26" s="909"/>
      <c r="E26" s="909"/>
      <c r="F26" s="909"/>
      <c r="G26" s="1038" t="s">
        <v>955</v>
      </c>
      <c r="H26" s="909"/>
      <c r="I26" s="909"/>
      <c r="J26" s="910"/>
    </row>
    <row r="27" spans="2:13" ht="30" customHeight="1" thickBot="1" x14ac:dyDescent="0.25">
      <c r="B27" s="1040"/>
      <c r="C27" s="350" t="s">
        <v>244</v>
      </c>
      <c r="D27" s="350" t="s">
        <v>201</v>
      </c>
      <c r="E27" s="350" t="s">
        <v>242</v>
      </c>
      <c r="F27" s="351" t="s">
        <v>243</v>
      </c>
      <c r="G27" s="349" t="s">
        <v>244</v>
      </c>
      <c r="H27" s="350" t="s">
        <v>201</v>
      </c>
      <c r="I27" s="350" t="s">
        <v>242</v>
      </c>
      <c r="J27" s="351" t="s">
        <v>243</v>
      </c>
    </row>
    <row r="28" spans="2:13" ht="13.5" thickBot="1" x14ac:dyDescent="0.25">
      <c r="B28" s="557"/>
      <c r="C28" s="343" t="s">
        <v>245</v>
      </c>
      <c r="D28" s="343">
        <v>1</v>
      </c>
      <c r="E28" s="343">
        <v>2</v>
      </c>
      <c r="F28" s="344">
        <v>3</v>
      </c>
      <c r="G28" s="342" t="s">
        <v>245</v>
      </c>
      <c r="H28" s="343">
        <v>1</v>
      </c>
      <c r="I28" s="343">
        <v>2</v>
      </c>
      <c r="J28" s="344">
        <v>3</v>
      </c>
    </row>
    <row r="29" spans="2:13" ht="14.25" x14ac:dyDescent="0.2">
      <c r="B29" s="558" t="s">
        <v>95</v>
      </c>
      <c r="C29" s="509">
        <f>D29+(E29*F29)</f>
        <v>131020</v>
      </c>
      <c r="D29" s="173">
        <v>56152</v>
      </c>
      <c r="E29" s="173">
        <v>37434</v>
      </c>
      <c r="F29" s="177">
        <v>2</v>
      </c>
      <c r="G29" s="509">
        <f>H29+(I29*J29)</f>
        <v>131020</v>
      </c>
      <c r="H29" s="173">
        <v>56152</v>
      </c>
      <c r="I29" s="173">
        <v>37434</v>
      </c>
      <c r="J29" s="177">
        <v>2</v>
      </c>
    </row>
    <row r="30" spans="2:13" ht="14.25" x14ac:dyDescent="0.2">
      <c r="B30" s="559" t="s">
        <v>96</v>
      </c>
      <c r="C30" s="511">
        <f t="shared" ref="C30:C39" si="4">D30+(E30*F30)</f>
        <v>135593</v>
      </c>
      <c r="D30" s="129">
        <v>58111</v>
      </c>
      <c r="E30" s="129">
        <v>38741</v>
      </c>
      <c r="F30" s="131">
        <v>2</v>
      </c>
      <c r="G30" s="511">
        <f t="shared" ref="G30:G39" si="5">H30+(I30*J30)</f>
        <v>135593</v>
      </c>
      <c r="H30" s="129">
        <v>58111</v>
      </c>
      <c r="I30" s="129">
        <v>38741</v>
      </c>
      <c r="J30" s="131">
        <v>2</v>
      </c>
    </row>
    <row r="31" spans="2:13" ht="14.25" x14ac:dyDescent="0.2">
      <c r="B31" s="559" t="s">
        <v>97</v>
      </c>
      <c r="C31" s="511">
        <f t="shared" si="4"/>
        <v>142632</v>
      </c>
      <c r="D31" s="129">
        <v>61128</v>
      </c>
      <c r="E31" s="129">
        <v>40752</v>
      </c>
      <c r="F31" s="131">
        <v>2</v>
      </c>
      <c r="G31" s="511">
        <f t="shared" si="5"/>
        <v>169545</v>
      </c>
      <c r="H31" s="129">
        <v>73827</v>
      </c>
      <c r="I31" s="129">
        <v>47859</v>
      </c>
      <c r="J31" s="131">
        <v>2</v>
      </c>
    </row>
    <row r="32" spans="2:13" ht="14.25" x14ac:dyDescent="0.2">
      <c r="B32" s="559" t="s">
        <v>98</v>
      </c>
      <c r="C32" s="511">
        <f t="shared" si="4"/>
        <v>144782</v>
      </c>
      <c r="D32" s="129">
        <v>62050</v>
      </c>
      <c r="E32" s="129">
        <v>41366</v>
      </c>
      <c r="F32" s="131">
        <v>2</v>
      </c>
      <c r="G32" s="511">
        <f t="shared" si="5"/>
        <v>144782</v>
      </c>
      <c r="H32" s="129">
        <v>62050</v>
      </c>
      <c r="I32" s="129">
        <v>41366</v>
      </c>
      <c r="J32" s="131">
        <v>2</v>
      </c>
    </row>
    <row r="33" spans="2:12" ht="14.25" x14ac:dyDescent="0.2">
      <c r="B33" s="559" t="s">
        <v>99</v>
      </c>
      <c r="C33" s="511">
        <f t="shared" si="4"/>
        <v>142116</v>
      </c>
      <c r="D33" s="129">
        <v>60906</v>
      </c>
      <c r="E33" s="129">
        <v>40605</v>
      </c>
      <c r="F33" s="131">
        <v>2</v>
      </c>
      <c r="G33" s="511">
        <f t="shared" si="5"/>
        <v>142116</v>
      </c>
      <c r="H33" s="129">
        <v>60906</v>
      </c>
      <c r="I33" s="129">
        <v>40605</v>
      </c>
      <c r="J33" s="131">
        <v>2</v>
      </c>
    </row>
    <row r="34" spans="2:12" ht="14.25" x14ac:dyDescent="0.2">
      <c r="B34" s="559" t="s">
        <v>100</v>
      </c>
      <c r="C34" s="511">
        <f t="shared" si="4"/>
        <v>145879</v>
      </c>
      <c r="D34" s="129">
        <v>62519</v>
      </c>
      <c r="E34" s="129">
        <v>41680</v>
      </c>
      <c r="F34" s="131">
        <v>2</v>
      </c>
      <c r="G34" s="511">
        <f t="shared" si="5"/>
        <v>145879</v>
      </c>
      <c r="H34" s="129">
        <v>62519</v>
      </c>
      <c r="I34" s="129">
        <v>41680</v>
      </c>
      <c r="J34" s="131">
        <v>2</v>
      </c>
    </row>
    <row r="35" spans="2:12" ht="14.25" x14ac:dyDescent="0.2">
      <c r="B35" s="559" t="s">
        <v>101</v>
      </c>
      <c r="C35" s="511">
        <f t="shared" si="4"/>
        <v>145857</v>
      </c>
      <c r="D35" s="129">
        <v>62511</v>
      </c>
      <c r="E35" s="129">
        <v>41673</v>
      </c>
      <c r="F35" s="131">
        <v>2</v>
      </c>
      <c r="G35" s="511">
        <f t="shared" si="5"/>
        <v>145857</v>
      </c>
      <c r="H35" s="129">
        <v>62511</v>
      </c>
      <c r="I35" s="129">
        <v>41673</v>
      </c>
      <c r="J35" s="131">
        <v>2</v>
      </c>
    </row>
    <row r="36" spans="2:12" ht="14.25" x14ac:dyDescent="0.2">
      <c r="B36" s="559" t="s">
        <v>102</v>
      </c>
      <c r="C36" s="511">
        <f t="shared" si="4"/>
        <v>151300</v>
      </c>
      <c r="D36" s="129">
        <v>64844</v>
      </c>
      <c r="E36" s="129">
        <v>43228</v>
      </c>
      <c r="F36" s="131">
        <v>2</v>
      </c>
      <c r="G36" s="511">
        <f t="shared" si="5"/>
        <v>151300</v>
      </c>
      <c r="H36" s="129">
        <v>64844</v>
      </c>
      <c r="I36" s="129">
        <v>43228</v>
      </c>
      <c r="J36" s="131">
        <v>2</v>
      </c>
    </row>
    <row r="37" spans="2:12" ht="14.25" x14ac:dyDescent="0.2">
      <c r="B37" s="559" t="s">
        <v>103</v>
      </c>
      <c r="C37" s="511">
        <f t="shared" si="4"/>
        <v>144693</v>
      </c>
      <c r="D37" s="129">
        <v>62011</v>
      </c>
      <c r="E37" s="129">
        <v>41341</v>
      </c>
      <c r="F37" s="131">
        <v>2</v>
      </c>
      <c r="G37" s="511">
        <f t="shared" si="5"/>
        <v>144693</v>
      </c>
      <c r="H37" s="129">
        <v>62011</v>
      </c>
      <c r="I37" s="129">
        <v>41341</v>
      </c>
      <c r="J37" s="131">
        <v>2</v>
      </c>
    </row>
    <row r="38" spans="2:12" ht="14.25" x14ac:dyDescent="0.2">
      <c r="B38" s="559" t="s">
        <v>104</v>
      </c>
      <c r="C38" s="511">
        <f t="shared" si="4"/>
        <v>147869</v>
      </c>
      <c r="D38" s="129">
        <v>63373</v>
      </c>
      <c r="E38" s="129">
        <v>42248</v>
      </c>
      <c r="F38" s="131">
        <v>2</v>
      </c>
      <c r="G38" s="511">
        <f t="shared" si="5"/>
        <v>147869</v>
      </c>
      <c r="H38" s="129">
        <v>63373</v>
      </c>
      <c r="I38" s="129">
        <v>42248</v>
      </c>
      <c r="J38" s="131">
        <v>2</v>
      </c>
    </row>
    <row r="39" spans="2:12" ht="14.25" x14ac:dyDescent="0.2">
      <c r="B39" s="559" t="s">
        <v>105</v>
      </c>
      <c r="C39" s="511">
        <f t="shared" si="4"/>
        <v>146114</v>
      </c>
      <c r="D39" s="129">
        <v>62620</v>
      </c>
      <c r="E39" s="129">
        <v>41747</v>
      </c>
      <c r="F39" s="131">
        <v>2</v>
      </c>
      <c r="G39" s="511">
        <f t="shared" si="5"/>
        <v>146114</v>
      </c>
      <c r="H39" s="129">
        <v>62620</v>
      </c>
      <c r="I39" s="129">
        <v>41747</v>
      </c>
      <c r="J39" s="131">
        <v>2</v>
      </c>
    </row>
    <row r="40" spans="2:12" ht="15" thickBot="1" x14ac:dyDescent="0.25">
      <c r="B40" s="560" t="s">
        <v>106</v>
      </c>
      <c r="C40" s="511">
        <f>D40+(E40*F40)</f>
        <v>145232</v>
      </c>
      <c r="D40" s="548">
        <v>62242</v>
      </c>
      <c r="E40" s="548">
        <v>41495</v>
      </c>
      <c r="F40" s="131">
        <v>2</v>
      </c>
      <c r="G40" s="511">
        <f>H40+(I40*J40)</f>
        <v>145232</v>
      </c>
      <c r="H40" s="548">
        <v>62242</v>
      </c>
      <c r="I40" s="548">
        <v>41495</v>
      </c>
      <c r="J40" s="131">
        <v>2</v>
      </c>
    </row>
    <row r="41" spans="2:12" ht="13.5" thickBot="1" x14ac:dyDescent="0.25">
      <c r="B41" s="710" t="s">
        <v>21</v>
      </c>
      <c r="C41" s="570">
        <f t="shared" ref="C41:J41" si="6">SUM(C29:C40)</f>
        <v>1723087</v>
      </c>
      <c r="D41" s="550">
        <f t="shared" si="6"/>
        <v>738467</v>
      </c>
      <c r="E41" s="550">
        <f t="shared" si="6"/>
        <v>492310</v>
      </c>
      <c r="F41" s="550">
        <f t="shared" si="6"/>
        <v>24</v>
      </c>
      <c r="G41" s="550">
        <f t="shared" si="6"/>
        <v>1750000</v>
      </c>
      <c r="H41" s="550">
        <f t="shared" si="6"/>
        <v>751166</v>
      </c>
      <c r="I41" s="550">
        <f t="shared" si="6"/>
        <v>499417</v>
      </c>
      <c r="J41" s="551">
        <f t="shared" si="6"/>
        <v>24</v>
      </c>
    </row>
    <row r="42" spans="2:12" ht="13.5" thickBot="1" x14ac:dyDescent="0.25">
      <c r="B42" s="711" t="s">
        <v>107</v>
      </c>
      <c r="C42" s="570">
        <f>C41/12</f>
        <v>143590.58333333334</v>
      </c>
      <c r="D42" s="550">
        <f t="shared" ref="D42:J42" si="7">D41/12</f>
        <v>61538.916666666664</v>
      </c>
      <c r="E42" s="550">
        <f t="shared" si="7"/>
        <v>41025.833333333336</v>
      </c>
      <c r="F42" s="550">
        <f t="shared" si="7"/>
        <v>2</v>
      </c>
      <c r="G42" s="550">
        <f t="shared" si="7"/>
        <v>145833.33333333334</v>
      </c>
      <c r="H42" s="550">
        <f t="shared" si="7"/>
        <v>62597.166666666664</v>
      </c>
      <c r="I42" s="550">
        <f t="shared" si="7"/>
        <v>41618.083333333336</v>
      </c>
      <c r="J42" s="551">
        <f t="shared" si="7"/>
        <v>2</v>
      </c>
    </row>
    <row r="43" spans="2:12" ht="14.25" x14ac:dyDescent="0.2">
      <c r="B43" s="347"/>
      <c r="C43" s="348"/>
      <c r="D43" s="348"/>
      <c r="E43" s="294"/>
      <c r="F43" s="294"/>
      <c r="G43" s="294"/>
      <c r="H43" s="348"/>
      <c r="I43" s="348"/>
      <c r="J43" s="294"/>
      <c r="K43" s="294"/>
      <c r="L43" s="294"/>
    </row>
    <row r="44" spans="2:12" ht="14.25" x14ac:dyDescent="0.2">
      <c r="B44" s="347"/>
      <c r="C44" s="348"/>
      <c r="D44" s="348"/>
      <c r="E44" s="294"/>
      <c r="F44" s="294"/>
      <c r="G44" s="294"/>
      <c r="H44" s="348"/>
      <c r="I44" s="348"/>
      <c r="J44" s="294"/>
      <c r="K44" s="294"/>
      <c r="L44" s="294"/>
    </row>
  </sheetData>
  <mergeCells count="8">
    <mergeCell ref="B2:J2"/>
    <mergeCell ref="B4:B5"/>
    <mergeCell ref="C4:F4"/>
    <mergeCell ref="G4:J4"/>
    <mergeCell ref="B26:B27"/>
    <mergeCell ref="C26:F26"/>
    <mergeCell ref="G26:J26"/>
    <mergeCell ref="B24:J24"/>
  </mergeCells>
  <printOptions horizontalCentered="1"/>
  <pageMargins left="0.15748031496062992" right="0.35433070866141736" top="0.98425196850393704" bottom="0.98425196850393704" header="0.51181102362204722" footer="0.51181102362204722"/>
  <pageSetup scale="85" orientation="portrait" r:id="rId1"/>
  <headerFooter alignWithMargins="0"/>
  <rowBreaks count="1" manualBreakCount="1">
    <brk id="42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H80"/>
  <sheetViews>
    <sheetView showGridLines="0" workbookViewId="0">
      <selection activeCell="F33" sqref="F33"/>
    </sheetView>
  </sheetViews>
  <sheetFormatPr defaultRowHeight="15.75" x14ac:dyDescent="0.25"/>
  <cols>
    <col min="1" max="1" width="3" style="41" customWidth="1"/>
    <col min="2" max="2" width="18.7109375" style="41" customWidth="1"/>
    <col min="3" max="3" width="69.7109375" style="41" customWidth="1"/>
    <col min="4" max="4" width="9.140625" style="41"/>
    <col min="5" max="6" width="15.7109375" style="41" customWidth="1"/>
    <col min="7" max="16384" width="9.140625" style="41"/>
  </cols>
  <sheetData>
    <row r="1" spans="1:8" x14ac:dyDescent="0.25">
      <c r="F1" s="53" t="s">
        <v>712</v>
      </c>
      <c r="G1" s="51"/>
      <c r="H1" s="51"/>
    </row>
    <row r="2" spans="1:8" ht="20.25" customHeight="1" x14ac:dyDescent="0.25">
      <c r="B2" s="836" t="s">
        <v>572</v>
      </c>
      <c r="C2" s="836"/>
      <c r="D2" s="836"/>
      <c r="E2" s="836"/>
      <c r="F2" s="836"/>
    </row>
    <row r="3" spans="1:8" ht="12" customHeight="1" x14ac:dyDescent="0.25">
      <c r="B3" s="836" t="s">
        <v>935</v>
      </c>
      <c r="C3" s="836"/>
      <c r="D3" s="836"/>
      <c r="E3" s="836"/>
      <c r="F3" s="836"/>
    </row>
    <row r="4" spans="1:8" ht="16.5" thickBot="1" x14ac:dyDescent="0.3">
      <c r="F4" s="566" t="s">
        <v>197</v>
      </c>
    </row>
    <row r="5" spans="1:8" ht="40.5" customHeight="1" x14ac:dyDescent="0.25">
      <c r="A5" s="47"/>
      <c r="B5" s="475" t="s">
        <v>256</v>
      </c>
      <c r="C5" s="472" t="s">
        <v>257</v>
      </c>
      <c r="D5" s="472" t="s">
        <v>40</v>
      </c>
      <c r="E5" s="473" t="s">
        <v>936</v>
      </c>
      <c r="F5" s="476" t="s">
        <v>937</v>
      </c>
    </row>
    <row r="6" spans="1:8" ht="16.5" customHeight="1" thickBot="1" x14ac:dyDescent="0.3">
      <c r="A6" s="47"/>
      <c r="B6" s="28">
        <v>1</v>
      </c>
      <c r="C6" s="25">
        <v>2</v>
      </c>
      <c r="D6" s="25">
        <v>3</v>
      </c>
      <c r="E6" s="25">
        <v>4</v>
      </c>
      <c r="F6" s="49">
        <v>5</v>
      </c>
    </row>
    <row r="7" spans="1:8" ht="15.75" customHeight="1" x14ac:dyDescent="0.25">
      <c r="A7" s="47"/>
      <c r="B7" s="837"/>
      <c r="C7" s="48" t="s">
        <v>573</v>
      </c>
      <c r="D7" s="839">
        <v>1001</v>
      </c>
      <c r="E7" s="841">
        <f>E9+E12+E15+E16-E17+E18+E19</f>
        <v>365180</v>
      </c>
      <c r="F7" s="841">
        <f>F9+F12+F15+F16-F17+F18+F19</f>
        <v>343000</v>
      </c>
    </row>
    <row r="8" spans="1:8" ht="15.75" customHeight="1" x14ac:dyDescent="0.25">
      <c r="A8" s="47"/>
      <c r="B8" s="838"/>
      <c r="C8" s="48" t="s">
        <v>574</v>
      </c>
      <c r="D8" s="840"/>
      <c r="E8" s="842"/>
      <c r="F8" s="842"/>
    </row>
    <row r="9" spans="1:8" ht="20.100000000000001" customHeight="1" x14ac:dyDescent="0.25">
      <c r="A9" s="47"/>
      <c r="B9" s="36">
        <v>60</v>
      </c>
      <c r="C9" s="20" t="s">
        <v>575</v>
      </c>
      <c r="D9" s="44">
        <v>1002</v>
      </c>
      <c r="E9" s="574">
        <f>E10+E11</f>
        <v>14000</v>
      </c>
      <c r="F9" s="574">
        <f>F10+F11</f>
        <v>14000</v>
      </c>
    </row>
    <row r="10" spans="1:8" ht="20.100000000000001" customHeight="1" x14ac:dyDescent="0.25">
      <c r="A10" s="47"/>
      <c r="B10" s="36" t="s">
        <v>576</v>
      </c>
      <c r="C10" s="20" t="s">
        <v>577</v>
      </c>
      <c r="D10" s="44">
        <v>1003</v>
      </c>
      <c r="E10" s="575">
        <v>14000</v>
      </c>
      <c r="F10" s="575">
        <v>14000</v>
      </c>
    </row>
    <row r="11" spans="1:8" ht="20.100000000000001" customHeight="1" x14ac:dyDescent="0.25">
      <c r="A11" s="47"/>
      <c r="B11" s="36" t="s">
        <v>578</v>
      </c>
      <c r="C11" s="20" t="s">
        <v>579</v>
      </c>
      <c r="D11" s="44">
        <v>1004</v>
      </c>
      <c r="E11" s="575"/>
      <c r="F11" s="576"/>
    </row>
    <row r="12" spans="1:8" ht="20.100000000000001" customHeight="1" x14ac:dyDescent="0.25">
      <c r="A12" s="47"/>
      <c r="B12" s="36">
        <v>61</v>
      </c>
      <c r="C12" s="20" t="s">
        <v>580</v>
      </c>
      <c r="D12" s="44">
        <v>1005</v>
      </c>
      <c r="E12" s="575">
        <f>E13+E14</f>
        <v>344680</v>
      </c>
      <c r="F12" s="575">
        <f>F13+F14</f>
        <v>324000</v>
      </c>
    </row>
    <row r="13" spans="1:8" ht="20.100000000000001" customHeight="1" x14ac:dyDescent="0.25">
      <c r="A13" s="47"/>
      <c r="B13" s="36" t="s">
        <v>581</v>
      </c>
      <c r="C13" s="20" t="s">
        <v>582</v>
      </c>
      <c r="D13" s="44">
        <v>1006</v>
      </c>
      <c r="E13" s="575">
        <v>344680</v>
      </c>
      <c r="F13" s="575">
        <v>324000</v>
      </c>
    </row>
    <row r="14" spans="1:8" ht="20.100000000000001" customHeight="1" x14ac:dyDescent="0.25">
      <c r="A14" s="47"/>
      <c r="B14" s="36" t="s">
        <v>583</v>
      </c>
      <c r="C14" s="20" t="s">
        <v>584</v>
      </c>
      <c r="D14" s="44">
        <v>1007</v>
      </c>
      <c r="E14" s="575"/>
      <c r="F14" s="576"/>
    </row>
    <row r="15" spans="1:8" ht="20.100000000000001" customHeight="1" x14ac:dyDescent="0.25">
      <c r="A15" s="47"/>
      <c r="B15" s="36">
        <v>62</v>
      </c>
      <c r="C15" s="20" t="s">
        <v>585</v>
      </c>
      <c r="D15" s="44">
        <v>1008</v>
      </c>
      <c r="E15" s="575">
        <v>1500</v>
      </c>
      <c r="F15" s="576">
        <v>0</v>
      </c>
    </row>
    <row r="16" spans="1:8" ht="20.100000000000001" customHeight="1" x14ac:dyDescent="0.25">
      <c r="A16" s="47"/>
      <c r="B16" s="36">
        <v>630</v>
      </c>
      <c r="C16" s="20" t="s">
        <v>586</v>
      </c>
      <c r="D16" s="44">
        <v>1009</v>
      </c>
      <c r="E16" s="575"/>
      <c r="F16" s="576"/>
    </row>
    <row r="17" spans="1:6" ht="20.100000000000001" customHeight="1" x14ac:dyDescent="0.25">
      <c r="A17" s="47"/>
      <c r="B17" s="36">
        <v>631</v>
      </c>
      <c r="C17" s="20" t="s">
        <v>587</v>
      </c>
      <c r="D17" s="44">
        <v>1010</v>
      </c>
      <c r="E17" s="575"/>
      <c r="F17" s="576"/>
    </row>
    <row r="18" spans="1:6" ht="20.100000000000001" customHeight="1" x14ac:dyDescent="0.25">
      <c r="A18" s="47"/>
      <c r="B18" s="36" t="s">
        <v>588</v>
      </c>
      <c r="C18" s="20" t="s">
        <v>589</v>
      </c>
      <c r="D18" s="44">
        <v>1011</v>
      </c>
      <c r="E18" s="575">
        <v>5000</v>
      </c>
      <c r="F18" s="576">
        <v>5000</v>
      </c>
    </row>
    <row r="19" spans="1:6" ht="25.5" customHeight="1" x14ac:dyDescent="0.25">
      <c r="A19" s="47"/>
      <c r="B19" s="36" t="s">
        <v>590</v>
      </c>
      <c r="C19" s="20" t="s">
        <v>591</v>
      </c>
      <c r="D19" s="44">
        <v>1012</v>
      </c>
      <c r="E19" s="575"/>
      <c r="F19" s="576"/>
    </row>
    <row r="20" spans="1:6" ht="20.100000000000001" customHeight="1" x14ac:dyDescent="0.25">
      <c r="A20" s="47"/>
      <c r="B20" s="36"/>
      <c r="C20" s="15" t="s">
        <v>592</v>
      </c>
      <c r="D20" s="44">
        <v>1013</v>
      </c>
      <c r="E20" s="575">
        <f>E21+E22+E23+E27+E28+E29+E30+E31</f>
        <v>380861</v>
      </c>
      <c r="F20" s="575">
        <f>F21+F22+F23+F27+F28+F29+F30+F31</f>
        <v>358600</v>
      </c>
    </row>
    <row r="21" spans="1:6" ht="20.100000000000001" customHeight="1" x14ac:dyDescent="0.25">
      <c r="A21" s="47"/>
      <c r="B21" s="36">
        <v>50</v>
      </c>
      <c r="C21" s="20" t="s">
        <v>593</v>
      </c>
      <c r="D21" s="44">
        <v>1014</v>
      </c>
      <c r="E21" s="575">
        <v>11000</v>
      </c>
      <c r="F21" s="576">
        <v>11000</v>
      </c>
    </row>
    <row r="22" spans="1:6" ht="20.100000000000001" customHeight="1" x14ac:dyDescent="0.25">
      <c r="A22" s="47"/>
      <c r="B22" s="36">
        <v>51</v>
      </c>
      <c r="C22" s="20" t="s">
        <v>594</v>
      </c>
      <c r="D22" s="44">
        <v>1015</v>
      </c>
      <c r="E22" s="575">
        <v>84270</v>
      </c>
      <c r="F22" s="576">
        <v>71800</v>
      </c>
    </row>
    <row r="23" spans="1:6" ht="25.5" customHeight="1" x14ac:dyDescent="0.25">
      <c r="A23" s="47"/>
      <c r="B23" s="36">
        <v>52</v>
      </c>
      <c r="C23" s="20" t="s">
        <v>595</v>
      </c>
      <c r="D23" s="44">
        <v>1016</v>
      </c>
      <c r="E23" s="575">
        <f>E24+E25+E26</f>
        <v>212465</v>
      </c>
      <c r="F23" s="575">
        <f>F24+F25+F26</f>
        <v>210700</v>
      </c>
    </row>
    <row r="24" spans="1:6" ht="20.100000000000001" customHeight="1" x14ac:dyDescent="0.25">
      <c r="A24" s="47"/>
      <c r="B24" s="36">
        <v>520</v>
      </c>
      <c r="C24" s="20" t="s">
        <v>596</v>
      </c>
      <c r="D24" s="44">
        <v>1017</v>
      </c>
      <c r="E24" s="575">
        <v>142200</v>
      </c>
      <c r="F24" s="576">
        <v>142200</v>
      </c>
    </row>
    <row r="25" spans="1:6" ht="20.100000000000001" customHeight="1" x14ac:dyDescent="0.25">
      <c r="A25" s="47"/>
      <c r="B25" s="36">
        <v>521</v>
      </c>
      <c r="C25" s="20" t="s">
        <v>597</v>
      </c>
      <c r="D25" s="44">
        <v>1018</v>
      </c>
      <c r="E25" s="575">
        <v>21500</v>
      </c>
      <c r="F25" s="576">
        <v>21500</v>
      </c>
    </row>
    <row r="26" spans="1:6" ht="20.100000000000001" customHeight="1" x14ac:dyDescent="0.25">
      <c r="A26" s="47"/>
      <c r="B26" s="36" t="s">
        <v>598</v>
      </c>
      <c r="C26" s="20" t="s">
        <v>599</v>
      </c>
      <c r="D26" s="44">
        <v>1019</v>
      </c>
      <c r="E26" s="575">
        <v>48765</v>
      </c>
      <c r="F26" s="576">
        <v>47000</v>
      </c>
    </row>
    <row r="27" spans="1:6" ht="20.100000000000001" customHeight="1" x14ac:dyDescent="0.25">
      <c r="A27" s="47"/>
      <c r="B27" s="36">
        <v>540</v>
      </c>
      <c r="C27" s="20" t="s">
        <v>600</v>
      </c>
      <c r="D27" s="44">
        <v>1020</v>
      </c>
      <c r="E27" s="575">
        <v>29800</v>
      </c>
      <c r="F27" s="576">
        <v>29800</v>
      </c>
    </row>
    <row r="28" spans="1:6" ht="25.5" customHeight="1" x14ac:dyDescent="0.25">
      <c r="A28" s="47"/>
      <c r="B28" s="36" t="s">
        <v>601</v>
      </c>
      <c r="C28" s="20" t="s">
        <v>602</v>
      </c>
      <c r="D28" s="44">
        <v>1021</v>
      </c>
      <c r="E28" s="575"/>
      <c r="F28" s="576"/>
    </row>
    <row r="29" spans="1:6" ht="20.100000000000001" customHeight="1" x14ac:dyDescent="0.25">
      <c r="A29" s="47"/>
      <c r="B29" s="36">
        <v>53</v>
      </c>
      <c r="C29" s="20" t="s">
        <v>603</v>
      </c>
      <c r="D29" s="44">
        <v>1022</v>
      </c>
      <c r="E29" s="575">
        <v>12490</v>
      </c>
      <c r="F29" s="576">
        <v>8500</v>
      </c>
    </row>
    <row r="30" spans="1:6" ht="20.100000000000001" customHeight="1" x14ac:dyDescent="0.25">
      <c r="A30" s="47"/>
      <c r="B30" s="36" t="s">
        <v>604</v>
      </c>
      <c r="C30" s="20" t="s">
        <v>605</v>
      </c>
      <c r="D30" s="44">
        <v>1023</v>
      </c>
      <c r="E30" s="575">
        <v>1800</v>
      </c>
      <c r="F30" s="576">
        <v>1800</v>
      </c>
    </row>
    <row r="31" spans="1:6" ht="20.100000000000001" customHeight="1" x14ac:dyDescent="0.25">
      <c r="A31" s="47"/>
      <c r="B31" s="36">
        <v>55</v>
      </c>
      <c r="C31" s="20" t="s">
        <v>606</v>
      </c>
      <c r="D31" s="44">
        <v>1024</v>
      </c>
      <c r="E31" s="575">
        <v>29036</v>
      </c>
      <c r="F31" s="576">
        <v>25000</v>
      </c>
    </row>
    <row r="32" spans="1:6" ht="20.100000000000001" customHeight="1" x14ac:dyDescent="0.25">
      <c r="A32" s="47"/>
      <c r="B32" s="36"/>
      <c r="C32" s="15" t="s">
        <v>607</v>
      </c>
      <c r="D32" s="44">
        <v>1025</v>
      </c>
      <c r="E32" s="575"/>
      <c r="F32" s="576"/>
    </row>
    <row r="33" spans="1:8" ht="20.100000000000001" customHeight="1" x14ac:dyDescent="0.25">
      <c r="A33" s="47"/>
      <c r="B33" s="36"/>
      <c r="C33" s="15" t="s">
        <v>608</v>
      </c>
      <c r="D33" s="44">
        <v>1026</v>
      </c>
      <c r="E33" s="575">
        <f>E20-E7</f>
        <v>15681</v>
      </c>
      <c r="F33" s="575">
        <f>F20-F7</f>
        <v>15600</v>
      </c>
      <c r="H33" s="611"/>
    </row>
    <row r="34" spans="1:8" ht="20.100000000000001" customHeight="1" x14ac:dyDescent="0.25">
      <c r="A34" s="47"/>
      <c r="B34" s="832"/>
      <c r="C34" s="16" t="s">
        <v>609</v>
      </c>
      <c r="D34" s="833">
        <v>1027</v>
      </c>
      <c r="E34" s="830">
        <f>E36+E37+E38+E39</f>
        <v>5000</v>
      </c>
      <c r="F34" s="830">
        <f>F36+F37+F38+F39</f>
        <v>5000</v>
      </c>
    </row>
    <row r="35" spans="1:8" ht="14.25" customHeight="1" x14ac:dyDescent="0.25">
      <c r="A35" s="47"/>
      <c r="B35" s="832"/>
      <c r="C35" s="17" t="s">
        <v>610</v>
      </c>
      <c r="D35" s="833"/>
      <c r="E35" s="831"/>
      <c r="F35" s="831"/>
    </row>
    <row r="36" spans="1:8" ht="24" customHeight="1" x14ac:dyDescent="0.25">
      <c r="A36" s="47"/>
      <c r="B36" s="36" t="s">
        <v>611</v>
      </c>
      <c r="C36" s="20" t="s">
        <v>612</v>
      </c>
      <c r="D36" s="44">
        <v>1028</v>
      </c>
      <c r="E36" s="575"/>
      <c r="F36" s="576"/>
    </row>
    <row r="37" spans="1:8" ht="20.100000000000001" customHeight="1" x14ac:dyDescent="0.25">
      <c r="A37" s="47"/>
      <c r="B37" s="36">
        <v>662</v>
      </c>
      <c r="C37" s="20" t="s">
        <v>613</v>
      </c>
      <c r="D37" s="44">
        <v>1029</v>
      </c>
      <c r="E37" s="575">
        <v>5000</v>
      </c>
      <c r="F37" s="576">
        <v>5000</v>
      </c>
    </row>
    <row r="38" spans="1:8" ht="20.100000000000001" customHeight="1" x14ac:dyDescent="0.25">
      <c r="A38" s="47"/>
      <c r="B38" s="36" t="s">
        <v>108</v>
      </c>
      <c r="C38" s="20" t="s">
        <v>614</v>
      </c>
      <c r="D38" s="44">
        <v>1030</v>
      </c>
      <c r="E38" s="575"/>
      <c r="F38" s="576"/>
    </row>
    <row r="39" spans="1:8" ht="20.100000000000001" customHeight="1" x14ac:dyDescent="0.25">
      <c r="A39" s="47"/>
      <c r="B39" s="36" t="s">
        <v>615</v>
      </c>
      <c r="C39" s="20" t="s">
        <v>616</v>
      </c>
      <c r="D39" s="44">
        <v>1031</v>
      </c>
      <c r="E39" s="575"/>
      <c r="F39" s="576"/>
    </row>
    <row r="40" spans="1:8" ht="20.100000000000001" customHeight="1" x14ac:dyDescent="0.25">
      <c r="A40" s="47"/>
      <c r="B40" s="832"/>
      <c r="C40" s="16" t="s">
        <v>617</v>
      </c>
      <c r="D40" s="833">
        <v>1032</v>
      </c>
      <c r="E40" s="830">
        <f>E42+E43+E44+E45</f>
        <v>10</v>
      </c>
      <c r="F40" s="830">
        <f>F42+F43+F44+F45</f>
        <v>5</v>
      </c>
    </row>
    <row r="41" spans="1:8" ht="20.100000000000001" customHeight="1" x14ac:dyDescent="0.25">
      <c r="A41" s="47"/>
      <c r="B41" s="832"/>
      <c r="C41" s="17" t="s">
        <v>618</v>
      </c>
      <c r="D41" s="833"/>
      <c r="E41" s="831"/>
      <c r="F41" s="831"/>
    </row>
    <row r="42" spans="1:8" ht="27.75" customHeight="1" x14ac:dyDescent="0.25">
      <c r="A42" s="47"/>
      <c r="B42" s="36" t="s">
        <v>619</v>
      </c>
      <c r="C42" s="20" t="s">
        <v>620</v>
      </c>
      <c r="D42" s="44">
        <v>1033</v>
      </c>
      <c r="E42" s="575"/>
      <c r="F42" s="576"/>
    </row>
    <row r="43" spans="1:8" ht="20.100000000000001" customHeight="1" x14ac:dyDescent="0.25">
      <c r="A43" s="47"/>
      <c r="B43" s="36">
        <v>562</v>
      </c>
      <c r="C43" s="20" t="s">
        <v>621</v>
      </c>
      <c r="D43" s="44">
        <v>1034</v>
      </c>
      <c r="E43" s="575">
        <v>10</v>
      </c>
      <c r="F43" s="576">
        <v>5</v>
      </c>
    </row>
    <row r="44" spans="1:8" ht="20.100000000000001" customHeight="1" x14ac:dyDescent="0.25">
      <c r="A44" s="47"/>
      <c r="B44" s="36" t="s">
        <v>133</v>
      </c>
      <c r="C44" s="20" t="s">
        <v>622</v>
      </c>
      <c r="D44" s="44">
        <v>1035</v>
      </c>
      <c r="E44" s="575"/>
      <c r="F44" s="576"/>
    </row>
    <row r="45" spans="1:8" ht="20.100000000000001" customHeight="1" x14ac:dyDescent="0.25">
      <c r="A45" s="47"/>
      <c r="B45" s="36" t="s">
        <v>623</v>
      </c>
      <c r="C45" s="20" t="s">
        <v>624</v>
      </c>
      <c r="D45" s="44">
        <v>1036</v>
      </c>
      <c r="E45" s="575"/>
      <c r="F45" s="576"/>
    </row>
    <row r="46" spans="1:8" ht="20.100000000000001" customHeight="1" x14ac:dyDescent="0.25">
      <c r="A46" s="47"/>
      <c r="B46" s="36"/>
      <c r="C46" s="15" t="s">
        <v>625</v>
      </c>
      <c r="D46" s="44">
        <v>1037</v>
      </c>
      <c r="E46" s="575">
        <f>E34-E40</f>
        <v>4990</v>
      </c>
      <c r="F46" s="575">
        <f>F34-F40</f>
        <v>4995</v>
      </c>
    </row>
    <row r="47" spans="1:8" ht="20.100000000000001" customHeight="1" x14ac:dyDescent="0.25">
      <c r="A47" s="47"/>
      <c r="B47" s="36"/>
      <c r="C47" s="15" t="s">
        <v>626</v>
      </c>
      <c r="D47" s="44">
        <v>1038</v>
      </c>
      <c r="E47" s="575"/>
      <c r="F47" s="576"/>
    </row>
    <row r="48" spans="1:8" ht="34.5" customHeight="1" x14ac:dyDescent="0.25">
      <c r="A48" s="47"/>
      <c r="B48" s="36" t="s">
        <v>627</v>
      </c>
      <c r="C48" s="15" t="s">
        <v>628</v>
      </c>
      <c r="D48" s="44">
        <v>1039</v>
      </c>
      <c r="E48" s="575">
        <v>14500</v>
      </c>
      <c r="F48" s="576">
        <v>14500</v>
      </c>
    </row>
    <row r="49" spans="1:6" ht="35.25" customHeight="1" x14ac:dyDescent="0.25">
      <c r="A49" s="47"/>
      <c r="B49" s="36" t="s">
        <v>629</v>
      </c>
      <c r="C49" s="15" t="s">
        <v>630</v>
      </c>
      <c r="D49" s="44">
        <v>1040</v>
      </c>
      <c r="E49" s="575">
        <v>5000</v>
      </c>
      <c r="F49" s="576">
        <v>4000</v>
      </c>
    </row>
    <row r="50" spans="1:6" ht="20.100000000000001" customHeight="1" x14ac:dyDescent="0.25">
      <c r="A50" s="47"/>
      <c r="B50" s="36">
        <v>67</v>
      </c>
      <c r="C50" s="15" t="s">
        <v>631</v>
      </c>
      <c r="D50" s="44">
        <v>1041</v>
      </c>
      <c r="E50" s="575">
        <v>3000</v>
      </c>
      <c r="F50" s="576">
        <v>3000</v>
      </c>
    </row>
    <row r="51" spans="1:6" ht="20.100000000000001" customHeight="1" x14ac:dyDescent="0.25">
      <c r="A51" s="47"/>
      <c r="B51" s="36">
        <v>57</v>
      </c>
      <c r="C51" s="15" t="s">
        <v>632</v>
      </c>
      <c r="D51" s="44">
        <v>1042</v>
      </c>
      <c r="E51" s="575">
        <v>1600</v>
      </c>
      <c r="F51" s="576">
        <v>1600</v>
      </c>
    </row>
    <row r="52" spans="1:6" ht="20.100000000000001" customHeight="1" x14ac:dyDescent="0.25">
      <c r="A52" s="47"/>
      <c r="B52" s="832"/>
      <c r="C52" s="16" t="s">
        <v>633</v>
      </c>
      <c r="D52" s="833">
        <v>1043</v>
      </c>
      <c r="E52" s="830">
        <f>E7+E34+E48+E50</f>
        <v>387680</v>
      </c>
      <c r="F52" s="830">
        <f>F7+F34+F48+F50</f>
        <v>365500</v>
      </c>
    </row>
    <row r="53" spans="1:6" ht="12" customHeight="1" x14ac:dyDescent="0.25">
      <c r="A53" s="47"/>
      <c r="B53" s="832"/>
      <c r="C53" s="17" t="s">
        <v>634</v>
      </c>
      <c r="D53" s="833"/>
      <c r="E53" s="831"/>
      <c r="F53" s="831"/>
    </row>
    <row r="54" spans="1:6" ht="20.100000000000001" customHeight="1" x14ac:dyDescent="0.25">
      <c r="A54" s="47"/>
      <c r="B54" s="832"/>
      <c r="C54" s="16" t="s">
        <v>635</v>
      </c>
      <c r="D54" s="833">
        <v>1044</v>
      </c>
      <c r="E54" s="830">
        <f>E20+E40+E49+E51</f>
        <v>387471</v>
      </c>
      <c r="F54" s="830">
        <f>F20+F40+F49+F51</f>
        <v>364205</v>
      </c>
    </row>
    <row r="55" spans="1:6" ht="13.5" customHeight="1" x14ac:dyDescent="0.25">
      <c r="A55" s="47"/>
      <c r="B55" s="832"/>
      <c r="C55" s="17" t="s">
        <v>636</v>
      </c>
      <c r="D55" s="833"/>
      <c r="E55" s="831"/>
      <c r="F55" s="831"/>
    </row>
    <row r="56" spans="1:6" ht="20.100000000000001" customHeight="1" x14ac:dyDescent="0.25">
      <c r="A56" s="47"/>
      <c r="B56" s="36"/>
      <c r="C56" s="15" t="s">
        <v>637</v>
      </c>
      <c r="D56" s="44">
        <v>1045</v>
      </c>
      <c r="E56" s="575">
        <f>E52-E54</f>
        <v>209</v>
      </c>
      <c r="F56" s="575">
        <f>F52-F54</f>
        <v>1295</v>
      </c>
    </row>
    <row r="57" spans="1:6" ht="20.100000000000001" customHeight="1" x14ac:dyDescent="0.25">
      <c r="A57" s="47"/>
      <c r="B57" s="36"/>
      <c r="C57" s="15" t="s">
        <v>638</v>
      </c>
      <c r="D57" s="44">
        <v>1046</v>
      </c>
      <c r="E57" s="576"/>
      <c r="F57" s="576"/>
    </row>
    <row r="58" spans="1:6" ht="41.25" customHeight="1" x14ac:dyDescent="0.25">
      <c r="A58" s="47"/>
      <c r="B58" s="36" t="s">
        <v>134</v>
      </c>
      <c r="C58" s="15" t="s">
        <v>639</v>
      </c>
      <c r="D58" s="44">
        <v>1047</v>
      </c>
      <c r="E58" s="576"/>
      <c r="F58" s="576"/>
    </row>
    <row r="59" spans="1:6" ht="45" customHeight="1" x14ac:dyDescent="0.25">
      <c r="A59" s="47"/>
      <c r="B59" s="36" t="s">
        <v>640</v>
      </c>
      <c r="C59" s="15" t="s">
        <v>641</v>
      </c>
      <c r="D59" s="44">
        <v>1048</v>
      </c>
      <c r="E59" s="576"/>
      <c r="F59" s="576"/>
    </row>
    <row r="60" spans="1:6" ht="20.100000000000001" customHeight="1" x14ac:dyDescent="0.25">
      <c r="A60" s="47"/>
      <c r="B60" s="832"/>
      <c r="C60" s="16" t="s">
        <v>642</v>
      </c>
      <c r="D60" s="833">
        <v>1049</v>
      </c>
      <c r="E60" s="834">
        <f>E56-E57+E58-E59</f>
        <v>209</v>
      </c>
      <c r="F60" s="834">
        <f>F56-F57+F58-F59</f>
        <v>1295</v>
      </c>
    </row>
    <row r="61" spans="1:6" ht="12.75" customHeight="1" x14ac:dyDescent="0.25">
      <c r="A61" s="47"/>
      <c r="B61" s="832"/>
      <c r="C61" s="17" t="s">
        <v>643</v>
      </c>
      <c r="D61" s="833"/>
      <c r="E61" s="835"/>
      <c r="F61" s="835"/>
    </row>
    <row r="62" spans="1:6" ht="20.100000000000001" customHeight="1" x14ac:dyDescent="0.25">
      <c r="A62" s="47"/>
      <c r="B62" s="832"/>
      <c r="C62" s="16" t="s">
        <v>644</v>
      </c>
      <c r="D62" s="833">
        <v>1050</v>
      </c>
      <c r="E62" s="834"/>
      <c r="F62" s="834"/>
    </row>
    <row r="63" spans="1:6" ht="14.25" customHeight="1" x14ac:dyDescent="0.25">
      <c r="A63" s="47"/>
      <c r="B63" s="832"/>
      <c r="C63" s="17" t="s">
        <v>645</v>
      </c>
      <c r="D63" s="833"/>
      <c r="E63" s="835"/>
      <c r="F63" s="835"/>
    </row>
    <row r="64" spans="1:6" ht="20.100000000000001" customHeight="1" x14ac:dyDescent="0.25">
      <c r="A64" s="47"/>
      <c r="B64" s="36"/>
      <c r="C64" s="15" t="s">
        <v>646</v>
      </c>
      <c r="D64" s="44"/>
      <c r="E64" s="576"/>
      <c r="F64" s="576"/>
    </row>
    <row r="65" spans="1:6" ht="20.100000000000001" customHeight="1" x14ac:dyDescent="0.25">
      <c r="A65" s="47"/>
      <c r="B65" s="36">
        <v>721</v>
      </c>
      <c r="C65" s="20" t="s">
        <v>647</v>
      </c>
      <c r="D65" s="44">
        <v>1051</v>
      </c>
      <c r="E65" s="576"/>
      <c r="F65" s="576"/>
    </row>
    <row r="66" spans="1:6" ht="20.100000000000001" customHeight="1" x14ac:dyDescent="0.25">
      <c r="A66" s="47"/>
      <c r="B66" s="36" t="s">
        <v>662</v>
      </c>
      <c r="C66" s="20" t="s">
        <v>648</v>
      </c>
      <c r="D66" s="44">
        <v>1052</v>
      </c>
      <c r="E66" s="576"/>
      <c r="F66" s="576"/>
    </row>
    <row r="67" spans="1:6" ht="20.100000000000001" customHeight="1" x14ac:dyDescent="0.25">
      <c r="A67" s="47"/>
      <c r="B67" s="36" t="s">
        <v>663</v>
      </c>
      <c r="C67" s="20" t="s">
        <v>649</v>
      </c>
      <c r="D67" s="44">
        <v>1053</v>
      </c>
      <c r="E67" s="576"/>
      <c r="F67" s="576"/>
    </row>
    <row r="68" spans="1:6" ht="20.100000000000001" customHeight="1" x14ac:dyDescent="0.25">
      <c r="A68" s="47"/>
      <c r="B68" s="36">
        <v>723</v>
      </c>
      <c r="C68" s="15" t="s">
        <v>650</v>
      </c>
      <c r="D68" s="44">
        <v>1054</v>
      </c>
      <c r="E68" s="576"/>
      <c r="F68" s="576"/>
    </row>
    <row r="69" spans="1:6" ht="20.100000000000001" customHeight="1" x14ac:dyDescent="0.25">
      <c r="A69" s="47"/>
      <c r="B69" s="832"/>
      <c r="C69" s="16" t="s">
        <v>651</v>
      </c>
      <c r="D69" s="833">
        <v>1055</v>
      </c>
      <c r="E69" s="834">
        <f>E60-E62-E65-E66+E67+E68</f>
        <v>209</v>
      </c>
      <c r="F69" s="834">
        <f>F60-F62-F65-F66+F67+F68</f>
        <v>1295</v>
      </c>
    </row>
    <row r="70" spans="1:6" ht="14.25" customHeight="1" x14ac:dyDescent="0.25">
      <c r="A70" s="47"/>
      <c r="B70" s="832"/>
      <c r="C70" s="17" t="s">
        <v>652</v>
      </c>
      <c r="D70" s="833"/>
      <c r="E70" s="835"/>
      <c r="F70" s="835"/>
    </row>
    <row r="71" spans="1:6" ht="20.100000000000001" customHeight="1" x14ac:dyDescent="0.25">
      <c r="A71" s="47"/>
      <c r="B71" s="832"/>
      <c r="C71" s="16" t="s">
        <v>653</v>
      </c>
      <c r="D71" s="833">
        <v>1056</v>
      </c>
      <c r="E71" s="834"/>
      <c r="F71" s="834"/>
    </row>
    <row r="72" spans="1:6" ht="14.25" customHeight="1" x14ac:dyDescent="0.25">
      <c r="A72" s="47"/>
      <c r="B72" s="832"/>
      <c r="C72" s="17" t="s">
        <v>654</v>
      </c>
      <c r="D72" s="833"/>
      <c r="E72" s="835"/>
      <c r="F72" s="835"/>
    </row>
    <row r="73" spans="1:6" ht="20.100000000000001" customHeight="1" x14ac:dyDescent="0.25">
      <c r="A73" s="47"/>
      <c r="B73" s="36"/>
      <c r="C73" s="20" t="s">
        <v>655</v>
      </c>
      <c r="D73" s="44">
        <v>1057</v>
      </c>
      <c r="E73" s="576"/>
      <c r="F73" s="576"/>
    </row>
    <row r="74" spans="1:6" ht="20.100000000000001" customHeight="1" x14ac:dyDescent="0.25">
      <c r="A74" s="47"/>
      <c r="B74" s="36"/>
      <c r="C74" s="20" t="s">
        <v>797</v>
      </c>
      <c r="D74" s="44">
        <v>1058</v>
      </c>
      <c r="E74" s="576"/>
      <c r="F74" s="576"/>
    </row>
    <row r="75" spans="1:6" ht="20.100000000000001" customHeight="1" x14ac:dyDescent="0.25">
      <c r="A75" s="47"/>
      <c r="B75" s="36"/>
      <c r="C75" s="20" t="s">
        <v>656</v>
      </c>
      <c r="D75" s="44">
        <v>1059</v>
      </c>
      <c r="E75" s="576"/>
      <c r="F75" s="576"/>
    </row>
    <row r="76" spans="1:6" ht="20.100000000000001" customHeight="1" x14ac:dyDescent="0.25">
      <c r="A76" s="47"/>
      <c r="B76" s="36"/>
      <c r="C76" s="20" t="s">
        <v>657</v>
      </c>
      <c r="D76" s="44">
        <v>1060</v>
      </c>
      <c r="E76" s="576"/>
      <c r="F76" s="576"/>
    </row>
    <row r="77" spans="1:6" ht="20.100000000000001" customHeight="1" x14ac:dyDescent="0.25">
      <c r="A77" s="47"/>
      <c r="B77" s="36"/>
      <c r="C77" s="20" t="s">
        <v>658</v>
      </c>
      <c r="D77" s="44"/>
      <c r="E77" s="576"/>
      <c r="F77" s="576"/>
    </row>
    <row r="78" spans="1:6" ht="20.100000000000001" customHeight="1" x14ac:dyDescent="0.25">
      <c r="A78" s="47"/>
      <c r="B78" s="36"/>
      <c r="C78" s="20" t="s">
        <v>659</v>
      </c>
      <c r="D78" s="44">
        <v>1061</v>
      </c>
      <c r="E78" s="576"/>
      <c r="F78" s="576"/>
    </row>
    <row r="79" spans="1:6" ht="20.100000000000001" customHeight="1" thickBot="1" x14ac:dyDescent="0.3">
      <c r="A79" s="47"/>
      <c r="B79" s="38"/>
      <c r="C79" s="45" t="s">
        <v>660</v>
      </c>
      <c r="D79" s="46">
        <v>1062</v>
      </c>
      <c r="E79" s="577"/>
      <c r="F79" s="577"/>
    </row>
    <row r="80" spans="1:6" x14ac:dyDescent="0.25">
      <c r="B80" s="43"/>
    </row>
  </sheetData>
  <mergeCells count="38">
    <mergeCell ref="E54:E55"/>
    <mergeCell ref="F54:F55"/>
    <mergeCell ref="E60:E61"/>
    <mergeCell ref="F60:F61"/>
    <mergeCell ref="B69:B70"/>
    <mergeCell ref="D69:D70"/>
    <mergeCell ref="B54:B55"/>
    <mergeCell ref="D54:D55"/>
    <mergeCell ref="B60:B61"/>
    <mergeCell ref="D60:D61"/>
    <mergeCell ref="B2:F2"/>
    <mergeCell ref="B3:F3"/>
    <mergeCell ref="E34:E35"/>
    <mergeCell ref="F34:F35"/>
    <mergeCell ref="B7:B8"/>
    <mergeCell ref="D7:D8"/>
    <mergeCell ref="E7:E8"/>
    <mergeCell ref="F7:F8"/>
    <mergeCell ref="B34:B35"/>
    <mergeCell ref="D34:D35"/>
    <mergeCell ref="E71:E72"/>
    <mergeCell ref="F71:F72"/>
    <mergeCell ref="E62:E63"/>
    <mergeCell ref="F62:F63"/>
    <mergeCell ref="B62:B63"/>
    <mergeCell ref="D62:D63"/>
    <mergeCell ref="E69:E70"/>
    <mergeCell ref="F69:F70"/>
    <mergeCell ref="B71:B72"/>
    <mergeCell ref="D71:D72"/>
    <mergeCell ref="E40:E41"/>
    <mergeCell ref="F40:F41"/>
    <mergeCell ref="B40:B41"/>
    <mergeCell ref="D40:D41"/>
    <mergeCell ref="B52:B53"/>
    <mergeCell ref="D52:D53"/>
    <mergeCell ref="E52:E53"/>
    <mergeCell ref="F52:F53"/>
  </mergeCells>
  <pageMargins left="0.31496062992125984" right="0.31496062992125984" top="0.74803149606299213" bottom="0.74803149606299213" header="0.31496062992125984" footer="0.31496062992125984"/>
  <pageSetup paperSize="9" scale="75" orientation="portrait" r:id="rId1"/>
  <rowBreaks count="1" manualBreakCount="1">
    <brk id="4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59999389629810485"/>
  </sheetPr>
  <dimension ref="B1:M51"/>
  <sheetViews>
    <sheetView showGridLines="0" topLeftCell="A10" zoomScale="115" zoomScaleNormal="115" workbookViewId="0">
      <selection activeCell="G26" sqref="G26:J26"/>
    </sheetView>
  </sheetViews>
  <sheetFormatPr defaultRowHeight="12.75" x14ac:dyDescent="0.2"/>
  <cols>
    <col min="1" max="1" width="3.7109375" style="7" customWidth="1"/>
    <col min="2" max="2" width="9.140625" style="7"/>
    <col min="3" max="13" width="12.7109375" style="7" customWidth="1"/>
    <col min="14" max="16384" width="9.140625" style="7"/>
  </cols>
  <sheetData>
    <row r="1" spans="2:13" x14ac:dyDescent="0.2">
      <c r="J1" s="35" t="s">
        <v>353</v>
      </c>
    </row>
    <row r="2" spans="2:13" ht="21.75" customHeight="1" x14ac:dyDescent="0.2">
      <c r="B2" s="836" t="s">
        <v>246</v>
      </c>
      <c r="C2" s="836"/>
      <c r="D2" s="836"/>
      <c r="E2" s="836"/>
      <c r="F2" s="836"/>
      <c r="G2" s="836"/>
      <c r="H2" s="836"/>
      <c r="I2" s="836"/>
      <c r="J2" s="836"/>
      <c r="K2" s="334"/>
      <c r="L2" s="334"/>
    </row>
    <row r="3" spans="2:13" ht="15" thickBot="1" x14ac:dyDescent="0.25">
      <c r="B3" s="277"/>
      <c r="C3" s="543"/>
      <c r="D3" s="543"/>
      <c r="E3" s="543"/>
      <c r="F3" s="543"/>
      <c r="G3" s="277"/>
      <c r="H3" s="277"/>
      <c r="I3" s="277"/>
      <c r="J3" s="34" t="s">
        <v>45</v>
      </c>
      <c r="K3" s="335"/>
      <c r="L3" s="336"/>
      <c r="M3" s="8"/>
    </row>
    <row r="4" spans="2:13" ht="30" customHeight="1" x14ac:dyDescent="0.2">
      <c r="B4" s="1042" t="s">
        <v>240</v>
      </c>
      <c r="C4" s="1038" t="s">
        <v>956</v>
      </c>
      <c r="D4" s="909"/>
      <c r="E4" s="909"/>
      <c r="F4" s="910"/>
      <c r="G4" s="909" t="s">
        <v>957</v>
      </c>
      <c r="H4" s="909"/>
      <c r="I4" s="909"/>
      <c r="J4" s="910"/>
      <c r="K4" s="337"/>
      <c r="L4" s="337"/>
      <c r="M4" s="8"/>
    </row>
    <row r="5" spans="2:13" ht="30" customHeight="1" thickBot="1" x14ac:dyDescent="0.25">
      <c r="B5" s="1014"/>
      <c r="C5" s="338" t="s">
        <v>244</v>
      </c>
      <c r="D5" s="339" t="s">
        <v>201</v>
      </c>
      <c r="E5" s="339" t="s">
        <v>242</v>
      </c>
      <c r="F5" s="340" t="s">
        <v>243</v>
      </c>
      <c r="G5" s="338" t="s">
        <v>244</v>
      </c>
      <c r="H5" s="339" t="s">
        <v>201</v>
      </c>
      <c r="I5" s="339" t="s">
        <v>242</v>
      </c>
      <c r="J5" s="340" t="s">
        <v>243</v>
      </c>
      <c r="K5" s="341"/>
      <c r="L5" s="341"/>
      <c r="M5" s="8"/>
    </row>
    <row r="6" spans="2:13" ht="15" thickBot="1" x14ac:dyDescent="0.25">
      <c r="B6" s="272"/>
      <c r="C6" s="342" t="s">
        <v>245</v>
      </c>
      <c r="D6" s="343">
        <v>1</v>
      </c>
      <c r="E6" s="343">
        <v>2</v>
      </c>
      <c r="F6" s="344">
        <v>3</v>
      </c>
      <c r="G6" s="342" t="s">
        <v>245</v>
      </c>
      <c r="H6" s="343">
        <v>1</v>
      </c>
      <c r="I6" s="343">
        <v>2</v>
      </c>
      <c r="J6" s="344">
        <v>3</v>
      </c>
      <c r="K6" s="341"/>
      <c r="L6" s="341"/>
      <c r="M6" s="8"/>
    </row>
    <row r="7" spans="2:13" ht="14.25" x14ac:dyDescent="0.2">
      <c r="B7" s="545" t="s">
        <v>95</v>
      </c>
      <c r="C7" s="509">
        <f>D7+(E7*F7)</f>
        <v>0</v>
      </c>
      <c r="D7" s="173"/>
      <c r="E7" s="138"/>
      <c r="F7" s="177"/>
      <c r="G7" s="509">
        <f>H7+(I7*J7)</f>
        <v>0</v>
      </c>
      <c r="H7" s="173"/>
      <c r="I7" s="138"/>
      <c r="J7" s="177"/>
      <c r="K7" s="345"/>
      <c r="L7" s="345"/>
      <c r="M7" s="8"/>
    </row>
    <row r="8" spans="2:13" ht="14.25" x14ac:dyDescent="0.2">
      <c r="B8" s="546" t="s">
        <v>96</v>
      </c>
      <c r="C8" s="509">
        <f t="shared" ref="C8:C18" si="0">D8+(E8*F8)</f>
        <v>0</v>
      </c>
      <c r="D8" s="129"/>
      <c r="E8" s="131"/>
      <c r="F8" s="132"/>
      <c r="G8" s="512">
        <f t="shared" ref="G8:G18" si="1">H8+(I8*J8)</f>
        <v>0</v>
      </c>
      <c r="H8" s="129"/>
      <c r="I8" s="131"/>
      <c r="J8" s="132"/>
      <c r="K8" s="345"/>
      <c r="L8" s="345"/>
      <c r="M8" s="8"/>
    </row>
    <row r="9" spans="2:13" ht="14.25" x14ac:dyDescent="0.2">
      <c r="B9" s="546" t="s">
        <v>97</v>
      </c>
      <c r="C9" s="509">
        <f t="shared" si="0"/>
        <v>0</v>
      </c>
      <c r="D9" s="129"/>
      <c r="E9" s="131"/>
      <c r="F9" s="132"/>
      <c r="G9" s="512">
        <f t="shared" si="1"/>
        <v>0</v>
      </c>
      <c r="H9" s="129"/>
      <c r="I9" s="131"/>
      <c r="J9" s="132"/>
      <c r="K9" s="345"/>
      <c r="L9" s="345"/>
      <c r="M9" s="8"/>
    </row>
    <row r="10" spans="2:13" ht="14.25" x14ac:dyDescent="0.2">
      <c r="B10" s="546" t="s">
        <v>98</v>
      </c>
      <c r="C10" s="509">
        <f t="shared" si="0"/>
        <v>0</v>
      </c>
      <c r="D10" s="129"/>
      <c r="E10" s="131"/>
      <c r="F10" s="132"/>
      <c r="G10" s="512">
        <f t="shared" si="1"/>
        <v>0</v>
      </c>
      <c r="H10" s="129"/>
      <c r="I10" s="131"/>
      <c r="J10" s="132"/>
      <c r="K10" s="345"/>
      <c r="L10" s="345"/>
      <c r="M10" s="8"/>
    </row>
    <row r="11" spans="2:13" ht="14.25" x14ac:dyDescent="0.2">
      <c r="B11" s="546" t="s">
        <v>99</v>
      </c>
      <c r="C11" s="509">
        <f t="shared" si="0"/>
        <v>0</v>
      </c>
      <c r="D11" s="129"/>
      <c r="E11" s="131"/>
      <c r="F11" s="132"/>
      <c r="G11" s="512">
        <f t="shared" si="1"/>
        <v>0</v>
      </c>
      <c r="H11" s="129"/>
      <c r="I11" s="131"/>
      <c r="J11" s="132"/>
      <c r="K11" s="345"/>
      <c r="L11" s="345"/>
      <c r="M11" s="8"/>
    </row>
    <row r="12" spans="2:13" ht="14.25" x14ac:dyDescent="0.2">
      <c r="B12" s="546" t="s">
        <v>100</v>
      </c>
      <c r="C12" s="509">
        <f t="shared" si="0"/>
        <v>0</v>
      </c>
      <c r="D12" s="129"/>
      <c r="E12" s="131"/>
      <c r="F12" s="132"/>
      <c r="G12" s="512">
        <f t="shared" si="1"/>
        <v>0</v>
      </c>
      <c r="H12" s="129"/>
      <c r="I12" s="131"/>
      <c r="J12" s="132"/>
      <c r="K12" s="345"/>
      <c r="L12" s="345"/>
      <c r="M12" s="8"/>
    </row>
    <row r="13" spans="2:13" ht="14.25" x14ac:dyDescent="0.2">
      <c r="B13" s="546" t="s">
        <v>101</v>
      </c>
      <c r="C13" s="509">
        <f t="shared" si="0"/>
        <v>0</v>
      </c>
      <c r="D13" s="129"/>
      <c r="E13" s="131"/>
      <c r="F13" s="132"/>
      <c r="G13" s="512">
        <f t="shared" si="1"/>
        <v>0</v>
      </c>
      <c r="H13" s="129"/>
      <c r="I13" s="131"/>
      <c r="J13" s="132"/>
      <c r="K13" s="345"/>
      <c r="L13" s="345"/>
      <c r="M13" s="8"/>
    </row>
    <row r="14" spans="2:13" ht="14.25" x14ac:dyDescent="0.2">
      <c r="B14" s="546" t="s">
        <v>102</v>
      </c>
      <c r="C14" s="509">
        <f t="shared" si="0"/>
        <v>0</v>
      </c>
      <c r="D14" s="129"/>
      <c r="E14" s="131"/>
      <c r="F14" s="132"/>
      <c r="G14" s="512">
        <f t="shared" si="1"/>
        <v>0</v>
      </c>
      <c r="H14" s="129"/>
      <c r="I14" s="131"/>
      <c r="J14" s="132"/>
      <c r="K14" s="345"/>
      <c r="L14" s="345"/>
      <c r="M14" s="8"/>
    </row>
    <row r="15" spans="2:13" ht="14.25" x14ac:dyDescent="0.2">
      <c r="B15" s="546" t="s">
        <v>103</v>
      </c>
      <c r="C15" s="509">
        <f t="shared" si="0"/>
        <v>0</v>
      </c>
      <c r="D15" s="129"/>
      <c r="E15" s="131"/>
      <c r="F15" s="132"/>
      <c r="G15" s="512">
        <f t="shared" si="1"/>
        <v>0</v>
      </c>
      <c r="H15" s="129"/>
      <c r="I15" s="131"/>
      <c r="J15" s="132"/>
      <c r="K15" s="345"/>
      <c r="L15" s="345"/>
      <c r="M15" s="8"/>
    </row>
    <row r="16" spans="2:13" ht="14.25" x14ac:dyDescent="0.2">
      <c r="B16" s="546" t="s">
        <v>104</v>
      </c>
      <c r="C16" s="509">
        <f t="shared" si="0"/>
        <v>0</v>
      </c>
      <c r="D16" s="129"/>
      <c r="E16" s="131"/>
      <c r="F16" s="132"/>
      <c r="G16" s="512">
        <f t="shared" si="1"/>
        <v>0</v>
      </c>
      <c r="H16" s="129"/>
      <c r="I16" s="131"/>
      <c r="J16" s="132"/>
      <c r="K16" s="345"/>
      <c r="L16" s="345"/>
      <c r="M16" s="8"/>
    </row>
    <row r="17" spans="2:13" ht="14.25" x14ac:dyDescent="0.2">
      <c r="B17" s="546" t="s">
        <v>105</v>
      </c>
      <c r="C17" s="509">
        <f t="shared" si="0"/>
        <v>0</v>
      </c>
      <c r="D17" s="129"/>
      <c r="E17" s="131"/>
      <c r="F17" s="132"/>
      <c r="G17" s="512">
        <f t="shared" si="1"/>
        <v>0</v>
      </c>
      <c r="H17" s="129"/>
      <c r="I17" s="131"/>
      <c r="J17" s="132"/>
      <c r="K17" s="345"/>
      <c r="L17" s="345"/>
      <c r="M17" s="8"/>
    </row>
    <row r="18" spans="2:13" ht="15" thickBot="1" x14ac:dyDescent="0.25">
      <c r="B18" s="547" t="s">
        <v>106</v>
      </c>
      <c r="C18" s="509">
        <f t="shared" si="0"/>
        <v>0</v>
      </c>
      <c r="D18" s="548"/>
      <c r="E18" s="133"/>
      <c r="F18" s="134"/>
      <c r="G18" s="517">
        <f t="shared" si="1"/>
        <v>0</v>
      </c>
      <c r="H18" s="548"/>
      <c r="I18" s="133"/>
      <c r="J18" s="134"/>
      <c r="K18" s="345"/>
      <c r="L18" s="345"/>
      <c r="M18" s="8"/>
    </row>
    <row r="19" spans="2:13" ht="15" thickBot="1" x14ac:dyDescent="0.25">
      <c r="B19" s="549" t="s">
        <v>21</v>
      </c>
      <c r="C19" s="569">
        <f>SUM(C7:C18)</f>
        <v>0</v>
      </c>
      <c r="D19" s="550"/>
      <c r="E19" s="550"/>
      <c r="F19" s="551"/>
      <c r="G19" s="569">
        <f>SUM(G7:G18)</f>
        <v>0</v>
      </c>
      <c r="H19" s="550"/>
      <c r="I19" s="550"/>
      <c r="J19" s="551"/>
      <c r="K19" s="345"/>
      <c r="L19" s="345"/>
      <c r="M19" s="8"/>
    </row>
    <row r="20" spans="2:13" ht="15" thickBot="1" x14ac:dyDescent="0.25">
      <c r="B20" s="552" t="s">
        <v>107</v>
      </c>
      <c r="C20" s="563"/>
      <c r="D20" s="564"/>
      <c r="E20" s="564"/>
      <c r="F20" s="565"/>
      <c r="G20" s="563"/>
      <c r="H20" s="564"/>
      <c r="I20" s="564"/>
      <c r="J20" s="565"/>
      <c r="K20" s="345"/>
      <c r="L20" s="345"/>
      <c r="M20" s="8"/>
    </row>
    <row r="21" spans="2:13" x14ac:dyDescent="0.2">
      <c r="B21" s="13"/>
      <c r="C21" s="13"/>
      <c r="D21" s="13"/>
      <c r="E21" s="13"/>
      <c r="F21" s="13"/>
      <c r="G21" s="13"/>
      <c r="H21" s="13"/>
      <c r="I21" s="13"/>
      <c r="J21" s="13"/>
    </row>
    <row r="22" spans="2:13" x14ac:dyDescent="0.2">
      <c r="B22" s="13"/>
      <c r="C22" s="13"/>
      <c r="D22" s="13"/>
      <c r="E22" s="13"/>
      <c r="F22" s="13"/>
      <c r="G22" s="13"/>
      <c r="H22" s="13"/>
      <c r="I22" s="13"/>
      <c r="J22" s="13"/>
    </row>
    <row r="23" spans="2:13" x14ac:dyDescent="0.2">
      <c r="B23" s="13"/>
      <c r="C23" s="13"/>
      <c r="D23" s="13"/>
      <c r="E23" s="13"/>
      <c r="F23" s="13"/>
      <c r="G23" s="13"/>
      <c r="H23" s="13"/>
      <c r="I23" s="13"/>
      <c r="J23" s="13"/>
    </row>
    <row r="24" spans="2:13" ht="20.25" customHeight="1" x14ac:dyDescent="0.2">
      <c r="B24" s="836" t="s">
        <v>247</v>
      </c>
      <c r="C24" s="836"/>
      <c r="D24" s="836"/>
      <c r="E24" s="836"/>
      <c r="F24" s="836"/>
      <c r="G24" s="836"/>
      <c r="H24" s="836"/>
      <c r="I24" s="836"/>
      <c r="J24" s="836"/>
      <c r="K24" s="553"/>
      <c r="L24" s="346"/>
    </row>
    <row r="25" spans="2:13" ht="15" thickBot="1" x14ac:dyDescent="0.25">
      <c r="B25" s="554"/>
      <c r="C25" s="555"/>
      <c r="D25" s="555"/>
      <c r="E25" s="555"/>
      <c r="F25" s="555"/>
      <c r="G25" s="554"/>
      <c r="H25" s="294"/>
      <c r="I25" s="294"/>
      <c r="J25" s="556" t="s">
        <v>45</v>
      </c>
      <c r="K25" s="277"/>
      <c r="L25" s="336"/>
    </row>
    <row r="26" spans="2:13" ht="30" customHeight="1" x14ac:dyDescent="0.2">
      <c r="B26" s="1018" t="s">
        <v>240</v>
      </c>
      <c r="C26" s="908" t="s">
        <v>958</v>
      </c>
      <c r="D26" s="909"/>
      <c r="E26" s="909"/>
      <c r="F26" s="910"/>
      <c r="G26" s="1038" t="s">
        <v>959</v>
      </c>
      <c r="H26" s="909"/>
      <c r="I26" s="909"/>
      <c r="J26" s="910"/>
    </row>
    <row r="27" spans="2:13" ht="30" customHeight="1" thickBot="1" x14ac:dyDescent="0.25">
      <c r="B27" s="1041"/>
      <c r="C27" s="339" t="s">
        <v>244</v>
      </c>
      <c r="D27" s="339" t="s">
        <v>201</v>
      </c>
      <c r="E27" s="339" t="s">
        <v>242</v>
      </c>
      <c r="F27" s="340" t="s">
        <v>243</v>
      </c>
      <c r="G27" s="338" t="s">
        <v>244</v>
      </c>
      <c r="H27" s="339" t="s">
        <v>201</v>
      </c>
      <c r="I27" s="339" t="s">
        <v>242</v>
      </c>
      <c r="J27" s="340" t="s">
        <v>243</v>
      </c>
    </row>
    <row r="28" spans="2:13" ht="15" thickBot="1" x14ac:dyDescent="0.25">
      <c r="B28" s="567"/>
      <c r="C28" s="343" t="s">
        <v>245</v>
      </c>
      <c r="D28" s="343">
        <v>1</v>
      </c>
      <c r="E28" s="343">
        <v>2</v>
      </c>
      <c r="F28" s="344">
        <v>3</v>
      </c>
      <c r="G28" s="342" t="s">
        <v>245</v>
      </c>
      <c r="H28" s="343">
        <v>1</v>
      </c>
      <c r="I28" s="343">
        <v>2</v>
      </c>
      <c r="J28" s="344">
        <v>3</v>
      </c>
    </row>
    <row r="29" spans="2:13" ht="14.25" x14ac:dyDescent="0.2">
      <c r="B29" s="558" t="s">
        <v>95</v>
      </c>
      <c r="C29" s="173">
        <f>D29+(E29*F29)</f>
        <v>0</v>
      </c>
      <c r="D29" s="173"/>
      <c r="E29" s="138"/>
      <c r="F29" s="177"/>
      <c r="G29" s="509">
        <f>H29+(I29*J29)</f>
        <v>0</v>
      </c>
      <c r="H29" s="173"/>
      <c r="I29" s="138"/>
      <c r="J29" s="177"/>
    </row>
    <row r="30" spans="2:13" ht="14.25" x14ac:dyDescent="0.2">
      <c r="B30" s="559" t="s">
        <v>96</v>
      </c>
      <c r="C30" s="129">
        <f t="shared" ref="C30:C40" si="2">D30+(E30*F30)</f>
        <v>0</v>
      </c>
      <c r="D30" s="129"/>
      <c r="E30" s="131"/>
      <c r="F30" s="131"/>
      <c r="G30" s="514">
        <f t="shared" ref="G30:G40" si="3">H30+(I30*J30)</f>
        <v>0</v>
      </c>
      <c r="H30" s="129"/>
      <c r="I30" s="131"/>
      <c r="J30" s="132"/>
    </row>
    <row r="31" spans="2:13" ht="14.25" x14ac:dyDescent="0.2">
      <c r="B31" s="559" t="s">
        <v>97</v>
      </c>
      <c r="C31" s="129">
        <f t="shared" si="2"/>
        <v>0</v>
      </c>
      <c r="D31" s="129"/>
      <c r="E31" s="131"/>
      <c r="F31" s="131"/>
      <c r="G31" s="514">
        <f t="shared" si="3"/>
        <v>0</v>
      </c>
      <c r="H31" s="129"/>
      <c r="I31" s="131"/>
      <c r="J31" s="132"/>
    </row>
    <row r="32" spans="2:13" ht="14.25" x14ac:dyDescent="0.2">
      <c r="B32" s="559" t="s">
        <v>98</v>
      </c>
      <c r="C32" s="129">
        <f t="shared" si="2"/>
        <v>0</v>
      </c>
      <c r="D32" s="129"/>
      <c r="E32" s="131"/>
      <c r="F32" s="131"/>
      <c r="G32" s="514">
        <f t="shared" si="3"/>
        <v>0</v>
      </c>
      <c r="H32" s="129"/>
      <c r="I32" s="131"/>
      <c r="J32" s="132"/>
    </row>
    <row r="33" spans="2:10" ht="14.25" x14ac:dyDescent="0.2">
      <c r="B33" s="559" t="s">
        <v>99</v>
      </c>
      <c r="C33" s="129">
        <f t="shared" si="2"/>
        <v>0</v>
      </c>
      <c r="D33" s="129"/>
      <c r="E33" s="131"/>
      <c r="F33" s="131"/>
      <c r="G33" s="514">
        <f t="shared" si="3"/>
        <v>0</v>
      </c>
      <c r="H33" s="129"/>
      <c r="I33" s="131"/>
      <c r="J33" s="132"/>
    </row>
    <row r="34" spans="2:10" ht="14.25" x14ac:dyDescent="0.2">
      <c r="B34" s="559" t="s">
        <v>100</v>
      </c>
      <c r="C34" s="129">
        <f t="shared" si="2"/>
        <v>0</v>
      </c>
      <c r="D34" s="129"/>
      <c r="E34" s="131"/>
      <c r="F34" s="131"/>
      <c r="G34" s="514">
        <f t="shared" si="3"/>
        <v>0</v>
      </c>
      <c r="H34" s="129"/>
      <c r="I34" s="131"/>
      <c r="J34" s="132"/>
    </row>
    <row r="35" spans="2:10" ht="14.25" x14ac:dyDescent="0.2">
      <c r="B35" s="559" t="s">
        <v>101</v>
      </c>
      <c r="C35" s="129">
        <f t="shared" si="2"/>
        <v>0</v>
      </c>
      <c r="D35" s="129"/>
      <c r="E35" s="131"/>
      <c r="F35" s="131"/>
      <c r="G35" s="514">
        <f t="shared" si="3"/>
        <v>0</v>
      </c>
      <c r="H35" s="129"/>
      <c r="I35" s="131"/>
      <c r="J35" s="132"/>
    </row>
    <row r="36" spans="2:10" ht="14.25" x14ac:dyDescent="0.2">
      <c r="B36" s="559" t="s">
        <v>102</v>
      </c>
      <c r="C36" s="129">
        <f t="shared" si="2"/>
        <v>0</v>
      </c>
      <c r="D36" s="129"/>
      <c r="E36" s="131"/>
      <c r="F36" s="131"/>
      <c r="G36" s="514">
        <f t="shared" si="3"/>
        <v>0</v>
      </c>
      <c r="H36" s="129"/>
      <c r="I36" s="131"/>
      <c r="J36" s="132"/>
    </row>
    <row r="37" spans="2:10" ht="14.25" x14ac:dyDescent="0.2">
      <c r="B37" s="559" t="s">
        <v>103</v>
      </c>
      <c r="C37" s="129">
        <f t="shared" si="2"/>
        <v>0</v>
      </c>
      <c r="D37" s="129"/>
      <c r="E37" s="131"/>
      <c r="F37" s="131"/>
      <c r="G37" s="514">
        <f t="shared" si="3"/>
        <v>0</v>
      </c>
      <c r="H37" s="129"/>
      <c r="I37" s="131"/>
      <c r="J37" s="132"/>
    </row>
    <row r="38" spans="2:10" ht="14.25" x14ac:dyDescent="0.2">
      <c r="B38" s="559" t="s">
        <v>104</v>
      </c>
      <c r="C38" s="129">
        <f t="shared" si="2"/>
        <v>0</v>
      </c>
      <c r="D38" s="129"/>
      <c r="E38" s="131"/>
      <c r="F38" s="131"/>
      <c r="G38" s="514">
        <f t="shared" si="3"/>
        <v>0</v>
      </c>
      <c r="H38" s="129"/>
      <c r="I38" s="131"/>
      <c r="J38" s="132"/>
    </row>
    <row r="39" spans="2:10" ht="14.25" x14ac:dyDescent="0.2">
      <c r="B39" s="559" t="s">
        <v>105</v>
      </c>
      <c r="C39" s="129">
        <f t="shared" si="2"/>
        <v>0</v>
      </c>
      <c r="D39" s="129"/>
      <c r="E39" s="131"/>
      <c r="F39" s="131"/>
      <c r="G39" s="514">
        <f t="shared" si="3"/>
        <v>0</v>
      </c>
      <c r="H39" s="129"/>
      <c r="I39" s="131"/>
      <c r="J39" s="132"/>
    </row>
    <row r="40" spans="2:10" ht="15" thickBot="1" x14ac:dyDescent="0.25">
      <c r="B40" s="560" t="s">
        <v>106</v>
      </c>
      <c r="C40" s="548">
        <f t="shared" si="2"/>
        <v>0</v>
      </c>
      <c r="D40" s="548"/>
      <c r="E40" s="133"/>
      <c r="F40" s="133"/>
      <c r="G40" s="533">
        <f t="shared" si="3"/>
        <v>0</v>
      </c>
      <c r="H40" s="548"/>
      <c r="I40" s="133"/>
      <c r="J40" s="134"/>
    </row>
    <row r="41" spans="2:10" ht="13.5" thickBot="1" x14ac:dyDescent="0.25">
      <c r="B41" s="561" t="s">
        <v>21</v>
      </c>
      <c r="C41" s="550">
        <f>SUM(C29:C40)</f>
        <v>0</v>
      </c>
      <c r="D41" s="550"/>
      <c r="E41" s="550"/>
      <c r="F41" s="550"/>
      <c r="G41" s="570">
        <f>SUM(G29:G40)</f>
        <v>0</v>
      </c>
      <c r="H41" s="550"/>
      <c r="I41" s="550"/>
      <c r="J41" s="551"/>
    </row>
    <row r="42" spans="2:10" ht="13.5" thickBot="1" x14ac:dyDescent="0.25">
      <c r="B42" s="562" t="s">
        <v>107</v>
      </c>
      <c r="C42" s="564"/>
      <c r="D42" s="564"/>
      <c r="E42" s="564"/>
      <c r="F42" s="564"/>
      <c r="G42" s="568"/>
      <c r="H42" s="564"/>
      <c r="I42" s="564"/>
      <c r="J42" s="565"/>
    </row>
    <row r="51" spans="11:11" x14ac:dyDescent="0.2">
      <c r="K51" s="7" t="s">
        <v>350</v>
      </c>
    </row>
  </sheetData>
  <mergeCells count="8">
    <mergeCell ref="B26:B27"/>
    <mergeCell ref="B2:J2"/>
    <mergeCell ref="C4:F4"/>
    <mergeCell ref="G4:J4"/>
    <mergeCell ref="B4:B5"/>
    <mergeCell ref="C26:F26"/>
    <mergeCell ref="G26:J26"/>
    <mergeCell ref="B24:J24"/>
  </mergeCells>
  <phoneticPr fontId="3" type="noConversion"/>
  <printOptions horizontalCentered="1"/>
  <pageMargins left="0.35433070866141736" right="0.35433070866141736" top="0.98425196850393704" bottom="0.98425196850393704" header="0.51181102362204722" footer="0.51181102362204722"/>
  <pageSetup scale="85" orientation="portrait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59999389629810485"/>
  </sheetPr>
  <dimension ref="A2:U26"/>
  <sheetViews>
    <sheetView showGridLines="0" zoomScale="85" zoomScaleNormal="85" workbookViewId="0">
      <selection activeCell="F31" sqref="F31"/>
    </sheetView>
  </sheetViews>
  <sheetFormatPr defaultRowHeight="15" x14ac:dyDescent="0.2"/>
  <cols>
    <col min="1" max="1" width="9.140625" style="4"/>
    <col min="2" max="2" width="29.7109375" style="4" customWidth="1"/>
    <col min="3" max="3" width="30.28515625" style="4" customWidth="1"/>
    <col min="4" max="4" width="16" style="4" customWidth="1"/>
    <col min="5" max="5" width="13" style="4" customWidth="1"/>
    <col min="6" max="6" width="25.28515625" style="4" customWidth="1"/>
    <col min="7" max="7" width="25.140625" style="4" customWidth="1"/>
    <col min="8" max="13" width="13.7109375" style="4" customWidth="1"/>
    <col min="14" max="17" width="25.140625" style="4" customWidth="1"/>
    <col min="18" max="21" width="12.28515625" style="4" customWidth="1"/>
    <col min="22" max="16384" width="9.140625" style="4"/>
  </cols>
  <sheetData>
    <row r="2" spans="1:21" ht="15.75" x14ac:dyDescent="0.25">
      <c r="Q2" s="40" t="s">
        <v>354</v>
      </c>
      <c r="U2" s="179"/>
    </row>
    <row r="4" spans="1:21" ht="15.75" x14ac:dyDescent="0.25">
      <c r="A4" s="180"/>
    </row>
    <row r="5" spans="1:21" ht="15.75" x14ac:dyDescent="0.25">
      <c r="A5" s="180"/>
      <c r="B5" s="845" t="s">
        <v>258</v>
      </c>
      <c r="C5" s="845"/>
      <c r="D5" s="845"/>
      <c r="E5" s="845"/>
      <c r="F5" s="845"/>
      <c r="G5" s="845"/>
      <c r="H5" s="845"/>
      <c r="I5" s="845"/>
      <c r="J5" s="845"/>
      <c r="K5" s="845"/>
      <c r="L5" s="845"/>
      <c r="M5" s="845"/>
      <c r="N5" s="845"/>
      <c r="O5" s="845"/>
      <c r="P5" s="845"/>
      <c r="Q5" s="845"/>
      <c r="R5" s="181"/>
      <c r="S5" s="181"/>
      <c r="T5" s="181"/>
      <c r="U5" s="181"/>
    </row>
    <row r="6" spans="1:21" ht="16.5" thickBot="1" x14ac:dyDescent="0.3">
      <c r="D6" s="181"/>
      <c r="E6" s="181"/>
      <c r="F6" s="181"/>
      <c r="G6" s="181"/>
      <c r="Q6" s="179"/>
    </row>
    <row r="7" spans="1:21" ht="35.25" customHeight="1" x14ac:dyDescent="0.2">
      <c r="B7" s="1049" t="s">
        <v>259</v>
      </c>
      <c r="C7" s="1051" t="s">
        <v>260</v>
      </c>
      <c r="D7" s="1043" t="s">
        <v>261</v>
      </c>
      <c r="E7" s="353" t="s">
        <v>262</v>
      </c>
      <c r="F7" s="1043" t="s">
        <v>960</v>
      </c>
      <c r="G7" s="1043" t="s">
        <v>961</v>
      </c>
      <c r="H7" s="1043" t="s">
        <v>263</v>
      </c>
      <c r="I7" s="1043" t="s">
        <v>264</v>
      </c>
      <c r="J7" s="1043" t="s">
        <v>265</v>
      </c>
      <c r="K7" s="1043" t="s">
        <v>266</v>
      </c>
      <c r="L7" s="1043" t="s">
        <v>267</v>
      </c>
      <c r="M7" s="1043" t="s">
        <v>268</v>
      </c>
      <c r="N7" s="1053" t="s">
        <v>962</v>
      </c>
      <c r="O7" s="1054"/>
      <c r="P7" s="1045" t="s">
        <v>963</v>
      </c>
      <c r="Q7" s="1047" t="s">
        <v>964</v>
      </c>
    </row>
    <row r="8" spans="1:21" ht="42.75" customHeight="1" thickBot="1" x14ac:dyDescent="0.25">
      <c r="B8" s="1050"/>
      <c r="C8" s="1052"/>
      <c r="D8" s="1044"/>
      <c r="E8" s="354" t="s">
        <v>269</v>
      </c>
      <c r="F8" s="1044"/>
      <c r="G8" s="1044"/>
      <c r="H8" s="1044"/>
      <c r="I8" s="1044"/>
      <c r="J8" s="1044"/>
      <c r="K8" s="1044"/>
      <c r="L8" s="1044"/>
      <c r="M8" s="1044"/>
      <c r="N8" s="355" t="s">
        <v>270</v>
      </c>
      <c r="O8" s="355" t="s">
        <v>271</v>
      </c>
      <c r="P8" s="1046"/>
      <c r="Q8" s="1048"/>
    </row>
    <row r="9" spans="1:21" ht="20.100000000000001" customHeight="1" x14ac:dyDescent="0.25">
      <c r="B9" s="356" t="s">
        <v>272</v>
      </c>
      <c r="C9" s="357"/>
      <c r="D9" s="358"/>
      <c r="E9" s="358"/>
      <c r="F9" s="138"/>
      <c r="G9" s="138"/>
      <c r="H9" s="359"/>
      <c r="I9" s="359"/>
      <c r="J9" s="359"/>
      <c r="K9" s="359"/>
      <c r="L9" s="359"/>
      <c r="M9" s="359"/>
      <c r="N9" s="138"/>
      <c r="O9" s="360"/>
      <c r="P9" s="138"/>
      <c r="Q9" s="177"/>
    </row>
    <row r="10" spans="1:21" ht="20.100000000000001" customHeight="1" x14ac:dyDescent="0.2">
      <c r="B10" s="361" t="s">
        <v>273</v>
      </c>
      <c r="C10" s="362"/>
      <c r="D10" s="363"/>
      <c r="E10" s="363"/>
      <c r="F10" s="131"/>
      <c r="G10" s="364"/>
      <c r="H10" s="363"/>
      <c r="I10" s="363"/>
      <c r="J10" s="363"/>
      <c r="K10" s="363"/>
      <c r="L10" s="363"/>
      <c r="M10" s="363"/>
      <c r="N10" s="175"/>
      <c r="O10" s="364"/>
      <c r="P10" s="131"/>
      <c r="Q10" s="132"/>
    </row>
    <row r="11" spans="1:21" ht="20.100000000000001" customHeight="1" x14ac:dyDescent="0.2">
      <c r="B11" s="361" t="s">
        <v>273</v>
      </c>
      <c r="C11" s="362"/>
      <c r="D11" s="363"/>
      <c r="E11" s="363"/>
      <c r="F11" s="131"/>
      <c r="G11" s="364"/>
      <c r="H11" s="363"/>
      <c r="I11" s="363"/>
      <c r="J11" s="363"/>
      <c r="K11" s="363"/>
      <c r="L11" s="363"/>
      <c r="M11" s="363"/>
      <c r="N11" s="175"/>
      <c r="O11" s="364"/>
      <c r="P11" s="131"/>
      <c r="Q11" s="132"/>
    </row>
    <row r="12" spans="1:21" ht="20.100000000000001" customHeight="1" x14ac:dyDescent="0.2">
      <c r="B12" s="361" t="s">
        <v>273</v>
      </c>
      <c r="C12" s="362"/>
      <c r="D12" s="363"/>
      <c r="E12" s="363"/>
      <c r="F12" s="131"/>
      <c r="G12" s="364"/>
      <c r="H12" s="363"/>
      <c r="I12" s="363"/>
      <c r="J12" s="363"/>
      <c r="K12" s="363"/>
      <c r="L12" s="363"/>
      <c r="M12" s="363"/>
      <c r="N12" s="175"/>
      <c r="O12" s="364"/>
      <c r="P12" s="131"/>
      <c r="Q12" s="132"/>
    </row>
    <row r="13" spans="1:21" ht="20.100000000000001" customHeight="1" x14ac:dyDescent="0.2">
      <c r="B13" s="361" t="s">
        <v>273</v>
      </c>
      <c r="C13" s="362"/>
      <c r="D13" s="363"/>
      <c r="E13" s="363"/>
      <c r="F13" s="131"/>
      <c r="G13" s="364"/>
      <c r="H13" s="363"/>
      <c r="I13" s="363"/>
      <c r="J13" s="363"/>
      <c r="K13" s="363"/>
      <c r="L13" s="363"/>
      <c r="M13" s="363"/>
      <c r="N13" s="175"/>
      <c r="O13" s="364"/>
      <c r="P13" s="131"/>
      <c r="Q13" s="132"/>
    </row>
    <row r="14" spans="1:21" ht="20.100000000000001" customHeight="1" x14ac:dyDescent="0.2">
      <c r="B14" s="361" t="s">
        <v>273</v>
      </c>
      <c r="C14" s="362"/>
      <c r="D14" s="363"/>
      <c r="E14" s="363"/>
      <c r="F14" s="131"/>
      <c r="G14" s="364"/>
      <c r="H14" s="363"/>
      <c r="I14" s="363"/>
      <c r="J14" s="363"/>
      <c r="K14" s="363"/>
      <c r="L14" s="363"/>
      <c r="M14" s="363"/>
      <c r="N14" s="175"/>
      <c r="O14" s="364"/>
      <c r="P14" s="131"/>
      <c r="Q14" s="132"/>
    </row>
    <row r="15" spans="1:21" ht="20.100000000000001" customHeight="1" x14ac:dyDescent="0.25">
      <c r="B15" s="365" t="s">
        <v>274</v>
      </c>
      <c r="C15" s="362"/>
      <c r="D15" s="363"/>
      <c r="E15" s="363"/>
      <c r="F15" s="131"/>
      <c r="G15" s="364"/>
      <c r="H15" s="363"/>
      <c r="I15" s="363"/>
      <c r="J15" s="363"/>
      <c r="K15" s="363"/>
      <c r="L15" s="363"/>
      <c r="M15" s="363"/>
      <c r="N15" s="175"/>
      <c r="O15" s="364"/>
      <c r="P15" s="131"/>
      <c r="Q15" s="132"/>
    </row>
    <row r="16" spans="1:21" ht="20.100000000000001" customHeight="1" x14ac:dyDescent="0.2">
      <c r="B16" s="361" t="s">
        <v>273</v>
      </c>
      <c r="C16" s="362"/>
      <c r="D16" s="363"/>
      <c r="E16" s="363"/>
      <c r="F16" s="131"/>
      <c r="G16" s="364"/>
      <c r="H16" s="363"/>
      <c r="I16" s="363"/>
      <c r="J16" s="363"/>
      <c r="K16" s="363"/>
      <c r="L16" s="363"/>
      <c r="M16" s="363"/>
      <c r="N16" s="175"/>
      <c r="O16" s="364"/>
      <c r="P16" s="131"/>
      <c r="Q16" s="132"/>
    </row>
    <row r="17" spans="2:17" ht="20.100000000000001" customHeight="1" x14ac:dyDescent="0.2">
      <c r="B17" s="361" t="s">
        <v>273</v>
      </c>
      <c r="C17" s="362"/>
      <c r="D17" s="363"/>
      <c r="E17" s="363"/>
      <c r="F17" s="131"/>
      <c r="G17" s="364"/>
      <c r="H17" s="363"/>
      <c r="I17" s="363"/>
      <c r="J17" s="363"/>
      <c r="K17" s="363"/>
      <c r="L17" s="363"/>
      <c r="M17" s="363"/>
      <c r="N17" s="175"/>
      <c r="O17" s="364"/>
      <c r="P17" s="131"/>
      <c r="Q17" s="132"/>
    </row>
    <row r="18" spans="2:17" ht="20.100000000000001" customHeight="1" x14ac:dyDescent="0.2">
      <c r="B18" s="361" t="s">
        <v>273</v>
      </c>
      <c r="C18" s="362"/>
      <c r="D18" s="363"/>
      <c r="E18" s="363"/>
      <c r="F18" s="131"/>
      <c r="G18" s="364"/>
      <c r="H18" s="363"/>
      <c r="I18" s="363"/>
      <c r="J18" s="363"/>
      <c r="K18" s="363"/>
      <c r="L18" s="363"/>
      <c r="M18" s="363"/>
      <c r="N18" s="175"/>
      <c r="O18" s="364"/>
      <c r="P18" s="131"/>
      <c r="Q18" s="132"/>
    </row>
    <row r="19" spans="2:17" ht="20.100000000000001" customHeight="1" x14ac:dyDescent="0.2">
      <c r="B19" s="361" t="s">
        <v>273</v>
      </c>
      <c r="C19" s="362"/>
      <c r="D19" s="363"/>
      <c r="E19" s="363"/>
      <c r="F19" s="131"/>
      <c r="G19" s="364"/>
      <c r="H19" s="363"/>
      <c r="I19" s="363"/>
      <c r="J19" s="363"/>
      <c r="K19" s="363"/>
      <c r="L19" s="363"/>
      <c r="M19" s="363"/>
      <c r="N19" s="175"/>
      <c r="O19" s="364"/>
      <c r="P19" s="131"/>
      <c r="Q19" s="132"/>
    </row>
    <row r="20" spans="2:17" ht="20.100000000000001" customHeight="1" thickBot="1" x14ac:dyDescent="0.25">
      <c r="B20" s="152" t="s">
        <v>273</v>
      </c>
      <c r="C20" s="366"/>
      <c r="D20" s="367"/>
      <c r="E20" s="367"/>
      <c r="F20" s="176"/>
      <c r="G20" s="368"/>
      <c r="H20" s="367"/>
      <c r="I20" s="367"/>
      <c r="J20" s="367"/>
      <c r="K20" s="367"/>
      <c r="L20" s="367"/>
      <c r="M20" s="367"/>
      <c r="N20" s="369"/>
      <c r="O20" s="133"/>
      <c r="P20" s="133"/>
      <c r="Q20" s="134"/>
    </row>
    <row r="21" spans="2:17" ht="20.100000000000001" customHeight="1" thickBot="1" x14ac:dyDescent="0.3">
      <c r="B21" s="1056" t="s">
        <v>275</v>
      </c>
      <c r="C21" s="1057"/>
      <c r="D21" s="1057"/>
      <c r="E21" s="1058"/>
      <c r="F21" s="370"/>
      <c r="G21" s="371"/>
      <c r="H21" s="372"/>
      <c r="I21" s="373"/>
      <c r="J21" s="373"/>
      <c r="K21" s="373"/>
      <c r="L21" s="373"/>
      <c r="M21" s="374"/>
      <c r="N21" s="375"/>
      <c r="O21" s="376"/>
      <c r="P21" s="370"/>
      <c r="Q21" s="371"/>
    </row>
    <row r="22" spans="2:17" ht="20.100000000000001" customHeight="1" thickBot="1" x14ac:dyDescent="0.3">
      <c r="B22" s="1056" t="s">
        <v>276</v>
      </c>
      <c r="C22" s="1057"/>
      <c r="D22" s="1057"/>
      <c r="E22" s="1058"/>
      <c r="F22" s="377"/>
      <c r="G22" s="378"/>
      <c r="H22" s="294"/>
      <c r="I22" s="294"/>
      <c r="J22" s="294"/>
      <c r="K22" s="294"/>
      <c r="L22" s="294"/>
      <c r="M22" s="294"/>
      <c r="N22" s="294"/>
      <c r="O22" s="379"/>
      <c r="P22" s="380"/>
      <c r="Q22" s="381"/>
    </row>
    <row r="23" spans="2:17" ht="20.100000000000001" customHeight="1" thickBot="1" x14ac:dyDescent="0.3">
      <c r="B23" s="1056" t="s">
        <v>277</v>
      </c>
      <c r="C23" s="1057"/>
      <c r="D23" s="1057"/>
      <c r="E23" s="1058"/>
      <c r="F23" s="382"/>
      <c r="G23" s="383"/>
      <c r="H23" s="294"/>
      <c r="I23" s="294"/>
      <c r="J23" s="294"/>
      <c r="K23" s="294"/>
      <c r="L23" s="294"/>
      <c r="M23" s="294"/>
      <c r="N23" s="294"/>
      <c r="O23" s="379"/>
      <c r="P23" s="384"/>
      <c r="Q23" s="385"/>
    </row>
    <row r="24" spans="2:17" x14ac:dyDescent="0.2">
      <c r="H24" s="201"/>
      <c r="I24" s="201"/>
      <c r="J24" s="201"/>
      <c r="K24" s="201"/>
      <c r="L24" s="201"/>
      <c r="M24" s="201"/>
    </row>
    <row r="25" spans="2:17" x14ac:dyDescent="0.2">
      <c r="B25" s="212"/>
      <c r="C25" s="212"/>
      <c r="H25" s="201"/>
      <c r="I25" s="201"/>
      <c r="J25" s="201"/>
      <c r="K25" s="201"/>
      <c r="L25" s="201"/>
      <c r="M25" s="201"/>
    </row>
    <row r="26" spans="2:17" x14ac:dyDescent="0.2">
      <c r="B26" s="1055" t="s">
        <v>859</v>
      </c>
      <c r="C26" s="1055"/>
      <c r="D26" s="1055"/>
      <c r="E26" s="1055"/>
      <c r="F26" s="1055"/>
      <c r="G26" s="1055"/>
      <c r="H26" s="201"/>
      <c r="I26" s="201"/>
      <c r="J26" s="201"/>
      <c r="K26" s="201"/>
      <c r="L26" s="201"/>
      <c r="M26" s="201"/>
    </row>
  </sheetData>
  <mergeCells count="19">
    <mergeCell ref="B26:G26"/>
    <mergeCell ref="B21:E21"/>
    <mergeCell ref="B22:E22"/>
    <mergeCell ref="B23:E23"/>
    <mergeCell ref="L7:L8"/>
    <mergeCell ref="M7:M8"/>
    <mergeCell ref="B5:Q5"/>
    <mergeCell ref="P7:P8"/>
    <mergeCell ref="Q7:Q8"/>
    <mergeCell ref="B7:B8"/>
    <mergeCell ref="C7:C8"/>
    <mergeCell ref="D7:D8"/>
    <mergeCell ref="F7:F8"/>
    <mergeCell ref="G7:G8"/>
    <mergeCell ref="H7:H8"/>
    <mergeCell ref="I7:I8"/>
    <mergeCell ref="N7:O7"/>
    <mergeCell ref="K7:K8"/>
    <mergeCell ref="J7:J8"/>
  </mergeCells>
  <pageMargins left="0" right="0" top="0.74803149606299213" bottom="0.74803149606299213" header="0.31496062992125984" footer="0.31496062992125984"/>
  <pageSetup paperSize="9" scale="4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59999389629810485"/>
  </sheetPr>
  <dimension ref="A1:N59"/>
  <sheetViews>
    <sheetView showGridLines="0" topLeftCell="A37" zoomScaleNormal="100" workbookViewId="0">
      <selection activeCell="H40" sqref="H40"/>
    </sheetView>
  </sheetViews>
  <sheetFormatPr defaultRowHeight="15" x14ac:dyDescent="0.2"/>
  <cols>
    <col min="1" max="1" width="5.7109375" style="4" customWidth="1"/>
    <col min="2" max="2" width="12.7109375" style="4" customWidth="1"/>
    <col min="3" max="3" width="40.7109375" style="4" customWidth="1"/>
    <col min="4" max="8" width="20.7109375" style="4" customWidth="1"/>
    <col min="9" max="9" width="1.7109375" style="4" customWidth="1"/>
    <col min="10" max="10" width="12.5703125" style="4" customWidth="1"/>
    <col min="11" max="11" width="14.140625" style="4" customWidth="1"/>
    <col min="12" max="12" width="10.85546875" style="4" customWidth="1"/>
    <col min="13" max="13" width="11.85546875" style="4" customWidth="1"/>
    <col min="14" max="14" width="12.140625" style="4" customWidth="1"/>
    <col min="15" max="15" width="13.28515625" style="4" customWidth="1"/>
    <col min="16" max="16384" width="9.140625" style="4"/>
  </cols>
  <sheetData>
    <row r="1" spans="1:11" ht="15.75" x14ac:dyDescent="0.25">
      <c r="G1" s="40"/>
      <c r="H1" s="40" t="s">
        <v>356</v>
      </c>
    </row>
    <row r="2" spans="1:11" ht="15.75" x14ac:dyDescent="0.25">
      <c r="B2" s="386"/>
      <c r="C2" s="387"/>
      <c r="D2" s="387"/>
      <c r="E2" s="387"/>
      <c r="F2" s="387"/>
      <c r="G2" s="387"/>
    </row>
    <row r="3" spans="1:11" ht="23.25" customHeight="1" x14ac:dyDescent="0.25">
      <c r="B3" s="1065" t="s">
        <v>384</v>
      </c>
      <c r="C3" s="1065"/>
      <c r="D3" s="1065"/>
      <c r="E3" s="1065"/>
      <c r="F3" s="1065"/>
      <c r="G3" s="1065"/>
      <c r="H3" s="1065"/>
    </row>
    <row r="4" spans="1:11" ht="15.75" customHeight="1" x14ac:dyDescent="0.2">
      <c r="B4" s="388"/>
      <c r="C4" s="388"/>
      <c r="D4" s="388"/>
      <c r="E4" s="388"/>
      <c r="F4" s="389"/>
      <c r="G4" s="389"/>
    </row>
    <row r="5" spans="1:11" ht="15.75" thickBot="1" x14ac:dyDescent="0.25">
      <c r="B5" s="388"/>
      <c r="C5" s="388"/>
      <c r="D5" s="390"/>
      <c r="E5" s="388"/>
      <c r="F5" s="388"/>
      <c r="H5" s="391" t="s">
        <v>45</v>
      </c>
    </row>
    <row r="6" spans="1:11" ht="32.25" customHeight="1" x14ac:dyDescent="0.2">
      <c r="B6" s="1066" t="s">
        <v>2</v>
      </c>
      <c r="C6" s="1068" t="s">
        <v>82</v>
      </c>
      <c r="D6" s="999" t="s">
        <v>965</v>
      </c>
      <c r="E6" s="960" t="s">
        <v>950</v>
      </c>
      <c r="F6" s="960" t="s">
        <v>941</v>
      </c>
      <c r="G6" s="960" t="s">
        <v>951</v>
      </c>
      <c r="H6" s="969" t="s">
        <v>943</v>
      </c>
    </row>
    <row r="7" spans="1:11" ht="29.25" customHeight="1" thickBot="1" x14ac:dyDescent="0.25">
      <c r="B7" s="1067"/>
      <c r="C7" s="1069"/>
      <c r="D7" s="1000"/>
      <c r="E7" s="961" t="s">
        <v>378</v>
      </c>
      <c r="F7" s="961" t="s">
        <v>379</v>
      </c>
      <c r="G7" s="961" t="s">
        <v>380</v>
      </c>
      <c r="H7" s="970" t="s">
        <v>381</v>
      </c>
      <c r="I7" s="201"/>
    </row>
    <row r="8" spans="1:11" ht="20.100000000000001" customHeight="1" x14ac:dyDescent="0.2">
      <c r="A8" s="201"/>
      <c r="B8" s="392"/>
      <c r="C8" s="1059" t="s">
        <v>34</v>
      </c>
      <c r="D8" s="1059"/>
      <c r="E8" s="1059"/>
      <c r="F8" s="1059"/>
      <c r="G8" s="1059"/>
      <c r="H8" s="1060"/>
      <c r="I8" s="201"/>
    </row>
    <row r="9" spans="1:11" ht="20.100000000000001" customHeight="1" x14ac:dyDescent="0.25">
      <c r="B9" s="661" t="s">
        <v>83</v>
      </c>
      <c r="C9" s="656" t="s">
        <v>873</v>
      </c>
      <c r="D9" s="789">
        <v>23500000</v>
      </c>
      <c r="E9" s="789">
        <v>9400000</v>
      </c>
      <c r="F9" s="789">
        <v>18800000</v>
      </c>
      <c r="G9" s="789">
        <v>28200000</v>
      </c>
      <c r="H9" s="790">
        <v>37810000</v>
      </c>
      <c r="I9" s="201"/>
    </row>
    <row r="10" spans="1:11" ht="20.100000000000001" customHeight="1" x14ac:dyDescent="0.25">
      <c r="B10" s="661" t="s">
        <v>84</v>
      </c>
      <c r="C10" s="656" t="s">
        <v>880</v>
      </c>
      <c r="D10" s="789">
        <v>2550000</v>
      </c>
      <c r="E10" s="789"/>
      <c r="F10" s="789">
        <v>2500000</v>
      </c>
      <c r="G10" s="789">
        <v>2700000</v>
      </c>
      <c r="H10" s="790">
        <v>3000000</v>
      </c>
      <c r="I10" s="201"/>
    </row>
    <row r="11" spans="1:11" ht="20.100000000000001" customHeight="1" x14ac:dyDescent="0.25">
      <c r="B11" s="661" t="s">
        <v>85</v>
      </c>
      <c r="C11" s="656" t="s">
        <v>875</v>
      </c>
      <c r="D11" s="789">
        <v>14000000</v>
      </c>
      <c r="E11" s="789">
        <v>3500000</v>
      </c>
      <c r="F11" s="789">
        <v>7000000</v>
      </c>
      <c r="G11" s="789">
        <v>10500000</v>
      </c>
      <c r="H11" s="790">
        <v>14000000</v>
      </c>
      <c r="I11" s="201"/>
    </row>
    <row r="12" spans="1:11" ht="20.100000000000001" customHeight="1" x14ac:dyDescent="0.25">
      <c r="B12" s="661" t="s">
        <v>86</v>
      </c>
      <c r="C12" s="656" t="s">
        <v>876</v>
      </c>
      <c r="D12" s="789">
        <v>27000000</v>
      </c>
      <c r="E12" s="789">
        <v>7000000</v>
      </c>
      <c r="F12" s="789">
        <v>14000000</v>
      </c>
      <c r="G12" s="789">
        <v>21000000</v>
      </c>
      <c r="H12" s="790">
        <v>28000000</v>
      </c>
      <c r="I12" s="201"/>
      <c r="K12" s="788"/>
    </row>
    <row r="13" spans="1:11" ht="20.100000000000001" customHeight="1" x14ac:dyDescent="0.25">
      <c r="B13" s="661" t="s">
        <v>87</v>
      </c>
      <c r="C13" s="656" t="s">
        <v>877</v>
      </c>
      <c r="D13" s="789">
        <v>66924</v>
      </c>
      <c r="E13" s="789">
        <v>0</v>
      </c>
      <c r="F13" s="789">
        <v>3000000</v>
      </c>
      <c r="G13" s="789">
        <v>3000000</v>
      </c>
      <c r="H13" s="790">
        <v>3000000</v>
      </c>
      <c r="I13" s="201"/>
      <c r="K13" s="788"/>
    </row>
    <row r="14" spans="1:11" ht="20.100000000000001" customHeight="1" x14ac:dyDescent="0.25">
      <c r="B14" s="661" t="s">
        <v>88</v>
      </c>
      <c r="C14" s="656" t="s">
        <v>895</v>
      </c>
      <c r="D14" s="789">
        <v>0</v>
      </c>
      <c r="E14" s="789">
        <v>0</v>
      </c>
      <c r="F14" s="789">
        <v>0</v>
      </c>
      <c r="G14" s="789">
        <v>4000000</v>
      </c>
      <c r="H14" s="790">
        <v>4000000</v>
      </c>
      <c r="I14" s="201"/>
      <c r="K14" s="788"/>
    </row>
    <row r="15" spans="1:11" ht="20.100000000000001" customHeight="1" x14ac:dyDescent="0.25">
      <c r="B15" s="661" t="s">
        <v>89</v>
      </c>
      <c r="C15" s="656" t="s">
        <v>896</v>
      </c>
      <c r="D15" s="789">
        <v>0</v>
      </c>
      <c r="E15" s="789">
        <v>0</v>
      </c>
      <c r="F15" s="789">
        <v>0</v>
      </c>
      <c r="G15" s="789">
        <v>24000000</v>
      </c>
      <c r="H15" s="790">
        <v>24000000</v>
      </c>
      <c r="I15" s="201"/>
    </row>
    <row r="16" spans="1:11" ht="27" customHeight="1" x14ac:dyDescent="0.25">
      <c r="B16" s="661" t="s">
        <v>90</v>
      </c>
      <c r="C16" s="657" t="s">
        <v>975</v>
      </c>
      <c r="D16" s="789">
        <v>0</v>
      </c>
      <c r="E16" s="789">
        <v>0</v>
      </c>
      <c r="F16" s="789">
        <v>4000000</v>
      </c>
      <c r="G16" s="789">
        <v>4000000</v>
      </c>
      <c r="H16" s="790">
        <v>4000000</v>
      </c>
      <c r="I16" s="201"/>
      <c r="K16" s="788"/>
    </row>
    <row r="17" spans="1:11" ht="20.100000000000001" customHeight="1" x14ac:dyDescent="0.25">
      <c r="B17" s="661" t="s">
        <v>49</v>
      </c>
      <c r="C17" s="656" t="s">
        <v>878</v>
      </c>
      <c r="D17" s="789">
        <v>6500000</v>
      </c>
      <c r="E17" s="789">
        <v>1977500</v>
      </c>
      <c r="F17" s="789">
        <v>3955000</v>
      </c>
      <c r="G17" s="789">
        <v>5932500</v>
      </c>
      <c r="H17" s="790">
        <v>7910000</v>
      </c>
      <c r="I17" s="201"/>
    </row>
    <row r="18" spans="1:11" ht="20.100000000000001" customHeight="1" x14ac:dyDescent="0.25">
      <c r="B18" s="661" t="s">
        <v>886</v>
      </c>
      <c r="C18" s="656" t="s">
        <v>879</v>
      </c>
      <c r="D18" s="789">
        <v>1950000</v>
      </c>
      <c r="E18" s="789">
        <v>566250</v>
      </c>
      <c r="F18" s="789">
        <v>1132500</v>
      </c>
      <c r="G18" s="789">
        <v>1698750</v>
      </c>
      <c r="H18" s="791">
        <v>2265000</v>
      </c>
      <c r="I18" s="201"/>
      <c r="K18" s="788"/>
    </row>
    <row r="19" spans="1:11" ht="20.100000000000001" customHeight="1" x14ac:dyDescent="0.25">
      <c r="B19" s="661" t="s">
        <v>887</v>
      </c>
      <c r="C19" s="656" t="s">
        <v>880</v>
      </c>
      <c r="D19" s="789">
        <v>700000</v>
      </c>
      <c r="E19" s="789">
        <v>297500</v>
      </c>
      <c r="F19" s="789">
        <v>595000</v>
      </c>
      <c r="G19" s="789">
        <v>892500</v>
      </c>
      <c r="H19" s="790">
        <v>1190000</v>
      </c>
      <c r="I19" s="201"/>
    </row>
    <row r="20" spans="1:11" ht="20.100000000000001" customHeight="1" x14ac:dyDescent="0.25">
      <c r="B20" s="661" t="s">
        <v>888</v>
      </c>
      <c r="C20" s="656" t="s">
        <v>881</v>
      </c>
      <c r="D20" s="789">
        <v>950000</v>
      </c>
      <c r="E20" s="789">
        <v>245000</v>
      </c>
      <c r="F20" s="789">
        <v>490000</v>
      </c>
      <c r="G20" s="789">
        <v>735000</v>
      </c>
      <c r="H20" s="790">
        <v>980000</v>
      </c>
      <c r="I20" s="201"/>
    </row>
    <row r="21" spans="1:11" ht="20.100000000000001" customHeight="1" x14ac:dyDescent="0.25">
      <c r="B21" s="661" t="s">
        <v>889</v>
      </c>
      <c r="C21" s="656" t="s">
        <v>874</v>
      </c>
      <c r="D21" s="789">
        <v>750000</v>
      </c>
      <c r="E21" s="789">
        <v>200000</v>
      </c>
      <c r="F21" s="789">
        <v>400000</v>
      </c>
      <c r="G21" s="789">
        <v>600000</v>
      </c>
      <c r="H21" s="790">
        <v>800000</v>
      </c>
      <c r="I21" s="201"/>
    </row>
    <row r="22" spans="1:11" ht="20.100000000000001" customHeight="1" x14ac:dyDescent="0.25">
      <c r="B22" s="661" t="s">
        <v>890</v>
      </c>
      <c r="C22" s="656" t="s">
        <v>897</v>
      </c>
      <c r="D22" s="789">
        <v>400000</v>
      </c>
      <c r="E22" s="789">
        <v>150000</v>
      </c>
      <c r="F22" s="789">
        <v>300000</v>
      </c>
      <c r="G22" s="789">
        <v>450000</v>
      </c>
      <c r="H22" s="790">
        <v>600000</v>
      </c>
      <c r="I22" s="201"/>
    </row>
    <row r="23" spans="1:11" ht="20.100000000000001" customHeight="1" x14ac:dyDescent="0.25">
      <c r="B23" s="661" t="s">
        <v>891</v>
      </c>
      <c r="C23" s="656" t="s">
        <v>882</v>
      </c>
      <c r="D23" s="789">
        <v>350000</v>
      </c>
      <c r="E23" s="789">
        <v>100000</v>
      </c>
      <c r="F23" s="789">
        <v>200000</v>
      </c>
      <c r="G23" s="789">
        <v>300000</v>
      </c>
      <c r="H23" s="790">
        <v>400000</v>
      </c>
      <c r="I23" s="201"/>
    </row>
    <row r="24" spans="1:11" ht="20.100000000000001" customHeight="1" x14ac:dyDescent="0.25">
      <c r="B24" s="661" t="s">
        <v>892</v>
      </c>
      <c r="C24" s="656" t="s">
        <v>883</v>
      </c>
      <c r="D24" s="789">
        <v>990000</v>
      </c>
      <c r="E24" s="789">
        <v>500000</v>
      </c>
      <c r="F24" s="789">
        <v>900000</v>
      </c>
      <c r="G24" s="789">
        <v>1400000</v>
      </c>
      <c r="H24" s="790">
        <v>2000000</v>
      </c>
      <c r="I24" s="201"/>
    </row>
    <row r="25" spans="1:11" ht="20.100000000000001" customHeight="1" x14ac:dyDescent="0.25">
      <c r="B25" s="661" t="s">
        <v>893</v>
      </c>
      <c r="C25" s="656" t="s">
        <v>884</v>
      </c>
      <c r="D25" s="789">
        <v>0</v>
      </c>
      <c r="E25" s="789">
        <v>400000</v>
      </c>
      <c r="F25" s="789">
        <v>400000</v>
      </c>
      <c r="G25" s="789">
        <v>400000</v>
      </c>
      <c r="H25" s="790">
        <v>400000</v>
      </c>
      <c r="I25" s="201"/>
    </row>
    <row r="26" spans="1:11" ht="20.100000000000001" customHeight="1" x14ac:dyDescent="0.25">
      <c r="B26" s="661" t="s">
        <v>894</v>
      </c>
      <c r="C26" s="656" t="s">
        <v>885</v>
      </c>
      <c r="D26" s="789">
        <v>3800000</v>
      </c>
      <c r="E26" s="789">
        <v>1200000</v>
      </c>
      <c r="F26" s="789">
        <v>2400000</v>
      </c>
      <c r="G26" s="789">
        <v>3600000</v>
      </c>
      <c r="H26" s="790">
        <v>4950000</v>
      </c>
      <c r="I26" s="201"/>
    </row>
    <row r="27" spans="1:11" ht="20.100000000000001" customHeight="1" thickBot="1" x14ac:dyDescent="0.25">
      <c r="B27" s="393" t="s">
        <v>344</v>
      </c>
      <c r="C27" s="394"/>
      <c r="D27" s="397"/>
      <c r="E27" s="127"/>
      <c r="F27" s="127"/>
      <c r="G27" s="127"/>
      <c r="H27" s="128"/>
      <c r="I27" s="201"/>
    </row>
    <row r="28" spans="1:11" ht="20.100000000000001" customHeight="1" thickBot="1" x14ac:dyDescent="0.3">
      <c r="B28" s="403"/>
      <c r="C28" s="404" t="s">
        <v>280</v>
      </c>
      <c r="D28" s="792">
        <f>SUM(D9:D27)</f>
        <v>83506924</v>
      </c>
      <c r="E28" s="792">
        <f>SUM(E9:E27)</f>
        <v>25536250</v>
      </c>
      <c r="F28" s="792">
        <f>SUM(F9:F27)</f>
        <v>60072500</v>
      </c>
      <c r="G28" s="792">
        <f>SUM(G9:G27)</f>
        <v>113408750</v>
      </c>
      <c r="H28" s="793">
        <f>SUM(H9:H27)</f>
        <v>139305000</v>
      </c>
      <c r="I28" s="201"/>
    </row>
    <row r="29" spans="1:11" ht="20.100000000000001" customHeight="1" x14ac:dyDescent="0.2">
      <c r="A29" s="201"/>
      <c r="B29" s="395"/>
      <c r="C29" s="1061" t="s">
        <v>35</v>
      </c>
      <c r="D29" s="1061"/>
      <c r="E29" s="1061"/>
      <c r="F29" s="1061"/>
      <c r="G29" s="1061"/>
      <c r="H29" s="1062"/>
      <c r="I29" s="201"/>
    </row>
    <row r="30" spans="1:11" ht="33" customHeight="1" x14ac:dyDescent="0.2">
      <c r="A30" s="201"/>
      <c r="B30" s="661" t="s">
        <v>66</v>
      </c>
      <c r="C30" s="658" t="s">
        <v>905</v>
      </c>
      <c r="D30" s="794">
        <v>4100000</v>
      </c>
      <c r="E30" s="795">
        <v>2165000</v>
      </c>
      <c r="F30" s="795">
        <v>4330000</v>
      </c>
      <c r="G30" s="795">
        <v>6495000</v>
      </c>
      <c r="H30" s="796">
        <v>7530000</v>
      </c>
      <c r="I30" s="201"/>
    </row>
    <row r="31" spans="1:11" ht="20.100000000000001" customHeight="1" x14ac:dyDescent="0.2">
      <c r="B31" s="661" t="s">
        <v>69</v>
      </c>
      <c r="C31" s="656" t="s">
        <v>898</v>
      </c>
      <c r="D31" s="794">
        <v>4700000</v>
      </c>
      <c r="E31" s="795">
        <v>1450000</v>
      </c>
      <c r="F31" s="795">
        <v>2900000</v>
      </c>
      <c r="G31" s="795">
        <v>4350000</v>
      </c>
      <c r="H31" s="796">
        <v>5900000</v>
      </c>
      <c r="I31" s="201"/>
    </row>
    <row r="32" spans="1:11" ht="20.100000000000001" customHeight="1" x14ac:dyDescent="0.2">
      <c r="B32" s="661" t="s">
        <v>70</v>
      </c>
      <c r="C32" s="656" t="s">
        <v>899</v>
      </c>
      <c r="D32" s="794">
        <v>6000000</v>
      </c>
      <c r="E32" s="795">
        <v>1837500</v>
      </c>
      <c r="F32" s="795">
        <v>3675000</v>
      </c>
      <c r="G32" s="795">
        <v>5512500</v>
      </c>
      <c r="H32" s="796">
        <v>7350000</v>
      </c>
      <c r="I32" s="201"/>
    </row>
    <row r="33" spans="2:9" ht="20.100000000000001" customHeight="1" x14ac:dyDescent="0.2">
      <c r="B33" s="661" t="s">
        <v>74</v>
      </c>
      <c r="C33" s="657" t="s">
        <v>900</v>
      </c>
      <c r="D33" s="794">
        <v>9000000</v>
      </c>
      <c r="E33" s="795">
        <v>2645000</v>
      </c>
      <c r="F33" s="795">
        <v>5290000</v>
      </c>
      <c r="G33" s="795">
        <v>7935000</v>
      </c>
      <c r="H33" s="796">
        <v>11080000</v>
      </c>
      <c r="I33" s="201"/>
    </row>
    <row r="34" spans="2:9" ht="20.100000000000001" customHeight="1" x14ac:dyDescent="0.2">
      <c r="B34" s="661" t="s">
        <v>75</v>
      </c>
      <c r="C34" s="657" t="s">
        <v>901</v>
      </c>
      <c r="D34" s="794">
        <v>1350000</v>
      </c>
      <c r="E34" s="795">
        <v>250000</v>
      </c>
      <c r="F34" s="795">
        <v>500000</v>
      </c>
      <c r="G34" s="795">
        <v>700000</v>
      </c>
      <c r="H34" s="796">
        <v>1390000</v>
      </c>
      <c r="I34" s="201"/>
    </row>
    <row r="35" spans="2:9" ht="20.100000000000001" customHeight="1" x14ac:dyDescent="0.2">
      <c r="B35" s="661" t="s">
        <v>76</v>
      </c>
      <c r="C35" s="656" t="s">
        <v>902</v>
      </c>
      <c r="D35" s="794">
        <v>700000</v>
      </c>
      <c r="E35" s="795">
        <v>187500</v>
      </c>
      <c r="F35" s="795">
        <v>375000</v>
      </c>
      <c r="G35" s="795">
        <v>562500</v>
      </c>
      <c r="H35" s="796">
        <v>750000</v>
      </c>
      <c r="I35" s="201"/>
    </row>
    <row r="36" spans="2:9" ht="20.100000000000001" customHeight="1" x14ac:dyDescent="0.2">
      <c r="B36" s="661" t="s">
        <v>77</v>
      </c>
      <c r="C36" s="656" t="s">
        <v>903</v>
      </c>
      <c r="D36" s="794">
        <v>400000</v>
      </c>
      <c r="E36" s="795">
        <v>125000</v>
      </c>
      <c r="F36" s="795">
        <v>250000</v>
      </c>
      <c r="G36" s="795">
        <v>375000</v>
      </c>
      <c r="H36" s="796">
        <v>500000</v>
      </c>
      <c r="I36" s="201"/>
    </row>
    <row r="37" spans="2:9" ht="20.100000000000001" customHeight="1" x14ac:dyDescent="0.2">
      <c r="B37" s="661" t="s">
        <v>122</v>
      </c>
      <c r="C37" s="656" t="s">
        <v>904</v>
      </c>
      <c r="D37" s="794">
        <v>1050000</v>
      </c>
      <c r="E37" s="795">
        <v>275000</v>
      </c>
      <c r="F37" s="795">
        <v>550000</v>
      </c>
      <c r="G37" s="795">
        <v>825000</v>
      </c>
      <c r="H37" s="796">
        <v>1100000</v>
      </c>
      <c r="I37" s="201"/>
    </row>
    <row r="38" spans="2:9" ht="20.100000000000001" customHeight="1" x14ac:dyDescent="0.2">
      <c r="B38" s="661" t="s">
        <v>78</v>
      </c>
      <c r="C38" s="656" t="s">
        <v>906</v>
      </c>
      <c r="D38" s="794">
        <v>250000</v>
      </c>
      <c r="E38" s="795">
        <v>75000</v>
      </c>
      <c r="F38" s="795">
        <v>150000</v>
      </c>
      <c r="G38" s="795">
        <v>225000</v>
      </c>
      <c r="H38" s="796">
        <v>300000</v>
      </c>
      <c r="I38" s="201"/>
    </row>
    <row r="39" spans="2:9" ht="20.100000000000001" customHeight="1" x14ac:dyDescent="0.2">
      <c r="B39" s="661" t="s">
        <v>79</v>
      </c>
      <c r="C39" s="656" t="s">
        <v>907</v>
      </c>
      <c r="D39" s="794">
        <v>720000</v>
      </c>
      <c r="E39" s="797">
        <v>300000</v>
      </c>
      <c r="F39" s="797">
        <v>600000</v>
      </c>
      <c r="G39" s="797">
        <v>900000</v>
      </c>
      <c r="H39" s="798">
        <v>1300000</v>
      </c>
      <c r="I39" s="201"/>
    </row>
    <row r="40" spans="2:9" ht="20.100000000000001" customHeight="1" x14ac:dyDescent="0.2">
      <c r="B40" s="661" t="s">
        <v>80</v>
      </c>
      <c r="C40" s="656" t="s">
        <v>908</v>
      </c>
      <c r="D40" s="794">
        <v>1200000</v>
      </c>
      <c r="E40" s="797">
        <v>25000</v>
      </c>
      <c r="F40" s="797">
        <v>50000</v>
      </c>
      <c r="G40" s="797">
        <v>100000</v>
      </c>
      <c r="H40" s="798">
        <v>1230000</v>
      </c>
      <c r="I40" s="201"/>
    </row>
    <row r="41" spans="2:9" ht="20.100000000000001" customHeight="1" x14ac:dyDescent="0.2">
      <c r="B41" s="661" t="s">
        <v>81</v>
      </c>
      <c r="C41" s="656" t="s">
        <v>909</v>
      </c>
      <c r="D41" s="794">
        <v>620000</v>
      </c>
      <c r="E41" s="799">
        <v>157500</v>
      </c>
      <c r="F41" s="799">
        <v>315000</v>
      </c>
      <c r="G41" s="799">
        <v>472500</v>
      </c>
      <c r="H41" s="798">
        <v>630000</v>
      </c>
      <c r="I41" s="201"/>
    </row>
    <row r="42" spans="2:9" ht="20.100000000000001" customHeight="1" x14ac:dyDescent="0.2">
      <c r="B42" s="661" t="s">
        <v>109</v>
      </c>
      <c r="C42" s="656" t="s">
        <v>910</v>
      </c>
      <c r="D42" s="794">
        <v>770000</v>
      </c>
      <c r="E42" s="799">
        <v>195000</v>
      </c>
      <c r="F42" s="799">
        <v>390000</v>
      </c>
      <c r="G42" s="799">
        <v>585000</v>
      </c>
      <c r="H42" s="798">
        <v>780000</v>
      </c>
      <c r="I42" s="201"/>
    </row>
    <row r="43" spans="2:9" ht="20.100000000000001" customHeight="1" x14ac:dyDescent="0.2">
      <c r="B43" s="661" t="s">
        <v>38</v>
      </c>
      <c r="C43" s="657" t="s">
        <v>911</v>
      </c>
      <c r="D43" s="794">
        <v>200000</v>
      </c>
      <c r="E43" s="799">
        <v>50000</v>
      </c>
      <c r="F43" s="799">
        <v>100000</v>
      </c>
      <c r="G43" s="799">
        <v>150000</v>
      </c>
      <c r="H43" s="798">
        <v>200000</v>
      </c>
      <c r="I43" s="201"/>
    </row>
    <row r="44" spans="2:9" ht="20.100000000000001" customHeight="1" x14ac:dyDescent="0.2">
      <c r="B44" s="661" t="s">
        <v>110</v>
      </c>
      <c r="C44" s="657" t="s">
        <v>912</v>
      </c>
      <c r="D44" s="794">
        <v>59000</v>
      </c>
      <c r="E44" s="799">
        <v>20000</v>
      </c>
      <c r="F44" s="799">
        <v>40000</v>
      </c>
      <c r="G44" s="799">
        <v>60000</v>
      </c>
      <c r="H44" s="798">
        <v>80000</v>
      </c>
      <c r="I44" s="201"/>
    </row>
    <row r="45" spans="2:9" ht="20.100000000000001" customHeight="1" x14ac:dyDescent="0.2">
      <c r="B45" s="661" t="s">
        <v>123</v>
      </c>
      <c r="C45" s="656" t="s">
        <v>913</v>
      </c>
      <c r="D45" s="794">
        <v>490000</v>
      </c>
      <c r="E45" s="799">
        <v>122500</v>
      </c>
      <c r="F45" s="799">
        <v>245000</v>
      </c>
      <c r="G45" s="799">
        <v>367500</v>
      </c>
      <c r="H45" s="798">
        <v>490000</v>
      </c>
      <c r="I45" s="201"/>
    </row>
    <row r="46" spans="2:9" ht="20.100000000000001" customHeight="1" x14ac:dyDescent="0.2">
      <c r="B46" s="661" t="s">
        <v>124</v>
      </c>
      <c r="C46" s="657" t="s">
        <v>914</v>
      </c>
      <c r="D46" s="794">
        <v>23500000</v>
      </c>
      <c r="E46" s="799">
        <v>5750000</v>
      </c>
      <c r="F46" s="799">
        <v>11500000</v>
      </c>
      <c r="G46" s="799">
        <v>17250000</v>
      </c>
      <c r="H46" s="798">
        <v>23000000</v>
      </c>
      <c r="I46" s="201"/>
    </row>
    <row r="47" spans="2:9" ht="20.100000000000001" customHeight="1" x14ac:dyDescent="0.2">
      <c r="B47" s="661" t="s">
        <v>125</v>
      </c>
      <c r="C47" s="656" t="s">
        <v>915</v>
      </c>
      <c r="D47" s="794">
        <v>1500000</v>
      </c>
      <c r="E47" s="799">
        <v>400000</v>
      </c>
      <c r="F47" s="799">
        <v>800000</v>
      </c>
      <c r="G47" s="799">
        <v>1200000</v>
      </c>
      <c r="H47" s="798">
        <v>1600000</v>
      </c>
      <c r="I47" s="201"/>
    </row>
    <row r="48" spans="2:9" ht="20.100000000000001" customHeight="1" x14ac:dyDescent="0.2">
      <c r="B48" s="661" t="s">
        <v>126</v>
      </c>
      <c r="C48" s="659" t="s">
        <v>916</v>
      </c>
      <c r="D48" s="794">
        <v>450000</v>
      </c>
      <c r="E48" s="799">
        <v>247500</v>
      </c>
      <c r="F48" s="799">
        <v>495000</v>
      </c>
      <c r="G48" s="799">
        <v>742500</v>
      </c>
      <c r="H48" s="798">
        <v>990000</v>
      </c>
      <c r="I48" s="201"/>
    </row>
    <row r="49" spans="1:14" ht="20.100000000000001" customHeight="1" thickBot="1" x14ac:dyDescent="0.25">
      <c r="B49" s="302" t="s">
        <v>344</v>
      </c>
      <c r="C49" s="396"/>
      <c r="D49" s="800"/>
      <c r="E49" s="799"/>
      <c r="F49" s="799"/>
      <c r="G49" s="799"/>
      <c r="H49" s="798"/>
      <c r="I49" s="201"/>
    </row>
    <row r="50" spans="1:14" ht="20.100000000000001" customHeight="1" thickBot="1" x14ac:dyDescent="0.3">
      <c r="B50" s="403"/>
      <c r="C50" s="404" t="s">
        <v>278</v>
      </c>
      <c r="D50" s="801">
        <f>SUM(D30:D49)</f>
        <v>57059000</v>
      </c>
      <c r="E50" s="801">
        <f>SUM(E30:E49)</f>
        <v>16277500</v>
      </c>
      <c r="F50" s="801">
        <f>SUM(F30:F49)</f>
        <v>32555000</v>
      </c>
      <c r="G50" s="801">
        <f>SUM(G30:G49)</f>
        <v>48807500</v>
      </c>
      <c r="H50" s="801">
        <f>SUM(H30:H49)</f>
        <v>66200000</v>
      </c>
      <c r="I50" s="201"/>
    </row>
    <row r="51" spans="1:14" ht="20.100000000000001" customHeight="1" x14ac:dyDescent="0.25">
      <c r="B51" s="663"/>
      <c r="C51" s="664" t="s">
        <v>36</v>
      </c>
      <c r="D51" s="664"/>
      <c r="E51" s="665"/>
      <c r="F51" s="665"/>
      <c r="G51" s="665"/>
      <c r="H51" s="666"/>
      <c r="I51" s="201"/>
      <c r="J51" s="201"/>
      <c r="K51" s="201"/>
      <c r="L51" s="201"/>
      <c r="M51" s="201"/>
      <c r="N51" s="201"/>
    </row>
    <row r="52" spans="1:14" ht="27.75" customHeight="1" x14ac:dyDescent="0.2">
      <c r="A52" s="352"/>
      <c r="B52" s="662" t="s">
        <v>66</v>
      </c>
      <c r="C52" s="660" t="s">
        <v>905</v>
      </c>
      <c r="D52" s="794">
        <v>160000</v>
      </c>
      <c r="E52" s="802">
        <v>87500</v>
      </c>
      <c r="F52" s="802">
        <v>175000</v>
      </c>
      <c r="G52" s="802">
        <v>262500</v>
      </c>
      <c r="H52" s="796">
        <v>350000</v>
      </c>
    </row>
    <row r="53" spans="1:14" ht="31.5" customHeight="1" x14ac:dyDescent="0.2">
      <c r="A53" s="352"/>
      <c r="B53" s="667" t="s">
        <v>74</v>
      </c>
      <c r="C53" s="660" t="s">
        <v>917</v>
      </c>
      <c r="D53" s="794">
        <v>0</v>
      </c>
      <c r="E53" s="802"/>
      <c r="F53" s="802">
        <v>100000</v>
      </c>
      <c r="G53" s="802">
        <v>100000</v>
      </c>
      <c r="H53" s="796">
        <v>100000</v>
      </c>
    </row>
    <row r="54" spans="1:14" ht="20.100000000000001" customHeight="1" thickBot="1" x14ac:dyDescent="0.25">
      <c r="A54" s="352"/>
      <c r="B54" s="668" t="s">
        <v>344</v>
      </c>
      <c r="C54" s="396"/>
      <c r="D54" s="803"/>
      <c r="E54" s="804"/>
      <c r="F54" s="804"/>
      <c r="G54" s="804"/>
      <c r="H54" s="805"/>
    </row>
    <row r="55" spans="1:14" ht="20.100000000000001" customHeight="1" thickBot="1" x14ac:dyDescent="0.3">
      <c r="A55" s="352"/>
      <c r="B55" s="403"/>
      <c r="C55" s="669" t="s">
        <v>279</v>
      </c>
      <c r="D55" s="806">
        <f>SUM(D52:D54)</f>
        <v>160000</v>
      </c>
      <c r="E55" s="807">
        <f>SUM(E52:E54)</f>
        <v>87500</v>
      </c>
      <c r="F55" s="807">
        <f>SUM(F52:F54)</f>
        <v>275000</v>
      </c>
      <c r="G55" s="807">
        <f>SUM(G52:G54)</f>
        <v>362500</v>
      </c>
      <c r="H55" s="808">
        <f>SUM(H52:H54)</f>
        <v>450000</v>
      </c>
      <c r="I55" s="201"/>
    </row>
    <row r="56" spans="1:14" ht="20.100000000000001" customHeight="1" thickBot="1" x14ac:dyDescent="0.3">
      <c r="A56" s="201"/>
      <c r="B56" s="1063" t="s">
        <v>348</v>
      </c>
      <c r="C56" s="1064"/>
      <c r="D56" s="792">
        <f>D28+D50+D55</f>
        <v>140725924</v>
      </c>
      <c r="E56" s="792">
        <f>E28+E50+E55</f>
        <v>41901250</v>
      </c>
      <c r="F56" s="792">
        <f>F28+F50+F55</f>
        <v>92902500</v>
      </c>
      <c r="G56" s="792">
        <f>G28+G50+G55</f>
        <v>162578750</v>
      </c>
      <c r="H56" s="793">
        <f>H28+H50+H55</f>
        <v>205955000</v>
      </c>
      <c r="I56" s="201"/>
    </row>
    <row r="57" spans="1:14" ht="15.75" x14ac:dyDescent="0.25">
      <c r="B57" s="253"/>
      <c r="D57" s="399"/>
      <c r="E57" s="400"/>
      <c r="F57" s="400"/>
      <c r="G57" s="400"/>
    </row>
    <row r="58" spans="1:14" ht="15.75" x14ac:dyDescent="0.25">
      <c r="B58" s="401"/>
      <c r="C58" s="402"/>
      <c r="D58" s="399"/>
      <c r="E58" s="400"/>
      <c r="F58" s="400"/>
      <c r="G58" s="400"/>
    </row>
    <row r="59" spans="1:14" ht="15.75" x14ac:dyDescent="0.25">
      <c r="B59" s="180"/>
    </row>
  </sheetData>
  <mergeCells count="11">
    <mergeCell ref="G6:G7"/>
    <mergeCell ref="C8:H8"/>
    <mergeCell ref="C29:H29"/>
    <mergeCell ref="B56:C56"/>
    <mergeCell ref="B3:H3"/>
    <mergeCell ref="B6:B7"/>
    <mergeCell ref="C6:C7"/>
    <mergeCell ref="D6:D7"/>
    <mergeCell ref="E6:E7"/>
    <mergeCell ref="F6:F7"/>
    <mergeCell ref="H6:H7"/>
  </mergeCells>
  <phoneticPr fontId="3" type="noConversion"/>
  <pageMargins left="0.15748031496062992" right="0.15748031496062992" top="0.98425196850393704" bottom="0.98425196850393704" header="0.51181102362204722" footer="0.51181102362204722"/>
  <pageSetup scale="60" orientation="portrait" r:id="rId1"/>
  <headerFooter alignWithMargins="0"/>
  <ignoredErrors>
    <ignoredError sqref="B49:B52 B30:B31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59999389629810485"/>
  </sheetPr>
  <dimension ref="A1:IV109"/>
  <sheetViews>
    <sheetView showGridLines="0" tabSelected="1" topLeftCell="A82" zoomScale="85" zoomScaleNormal="85" workbookViewId="0">
      <selection activeCell="I111" sqref="I111"/>
    </sheetView>
  </sheetViews>
  <sheetFormatPr defaultRowHeight="14.25" x14ac:dyDescent="0.2"/>
  <cols>
    <col min="1" max="1" width="4.42578125" style="5" customWidth="1"/>
    <col min="2" max="2" width="12.140625" style="5" customWidth="1"/>
    <col min="3" max="3" width="44.42578125" style="5" customWidth="1"/>
    <col min="4" max="5" width="17.5703125" style="5" customWidth="1"/>
    <col min="6" max="6" width="17.85546875" style="5" customWidth="1"/>
    <col min="7" max="7" width="17.7109375" style="5" customWidth="1"/>
    <col min="8" max="8" width="37" style="5" customWidth="1"/>
    <col min="9" max="15" width="23.7109375" style="5" customWidth="1"/>
    <col min="16" max="16" width="3" style="5" customWidth="1"/>
    <col min="17" max="16384" width="9.140625" style="5"/>
  </cols>
  <sheetData>
    <row r="1" spans="2:16" s="6" customFormat="1" ht="15.75" x14ac:dyDescent="0.25"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6" t="s">
        <v>762</v>
      </c>
    </row>
    <row r="2" spans="2:16" s="6" customFormat="1" ht="15" x14ac:dyDescent="0.2"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</row>
    <row r="3" spans="2:16" s="6" customFormat="1" ht="18" x14ac:dyDescent="0.25">
      <c r="B3" s="1073" t="s">
        <v>385</v>
      </c>
      <c r="C3" s="1073"/>
      <c r="D3" s="1073"/>
      <c r="E3" s="1073"/>
      <c r="F3" s="1073"/>
      <c r="G3" s="1073"/>
      <c r="H3" s="1073"/>
      <c r="I3" s="1073"/>
      <c r="J3" s="1073"/>
      <c r="K3" s="1073"/>
      <c r="L3" s="1073"/>
      <c r="M3" s="1073"/>
      <c r="N3" s="1073"/>
      <c r="O3" s="1073"/>
    </row>
    <row r="4" spans="2:16" s="6" customFormat="1" ht="15" customHeight="1" x14ac:dyDescent="0.25">
      <c r="B4" s="405"/>
      <c r="C4" s="208"/>
      <c r="D4" s="406"/>
      <c r="E4" s="406"/>
      <c r="F4" s="406"/>
      <c r="G4" s="406"/>
      <c r="H4" s="405"/>
      <c r="I4" s="405"/>
      <c r="J4" s="405"/>
      <c r="K4" s="405"/>
      <c r="L4" s="405"/>
      <c r="M4" s="405"/>
      <c r="N4" s="405"/>
      <c r="O4" s="405"/>
    </row>
    <row r="5" spans="2:16" s="6" customFormat="1" ht="16.5" thickBot="1" x14ac:dyDescent="0.3">
      <c r="B5" s="405"/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7"/>
      <c r="O5" s="430" t="s">
        <v>197</v>
      </c>
    </row>
    <row r="6" spans="2:16" s="6" customFormat="1" ht="32.25" customHeight="1" thickBot="1" x14ac:dyDescent="0.25">
      <c r="B6" s="1074" t="s">
        <v>2</v>
      </c>
      <c r="C6" s="1076" t="s">
        <v>386</v>
      </c>
      <c r="D6" s="1078" t="s">
        <v>71</v>
      </c>
      <c r="E6" s="1078" t="s">
        <v>72</v>
      </c>
      <c r="F6" s="1078" t="s">
        <v>73</v>
      </c>
      <c r="G6" s="1078" t="s">
        <v>976</v>
      </c>
      <c r="H6" s="1080" t="s">
        <v>249</v>
      </c>
      <c r="I6" s="1078" t="s">
        <v>250</v>
      </c>
      <c r="J6" s="1082" t="s">
        <v>977</v>
      </c>
      <c r="K6" s="1083"/>
      <c r="L6" s="1083"/>
      <c r="M6" s="1084"/>
      <c r="N6" s="1078" t="s">
        <v>978</v>
      </c>
      <c r="O6" s="1085" t="s">
        <v>979</v>
      </c>
    </row>
    <row r="7" spans="2:16" s="6" customFormat="1" ht="62.25" customHeight="1" thickBot="1" x14ac:dyDescent="0.25">
      <c r="B7" s="1075"/>
      <c r="C7" s="1077"/>
      <c r="D7" s="1079"/>
      <c r="E7" s="1079"/>
      <c r="F7" s="1079"/>
      <c r="G7" s="1079"/>
      <c r="H7" s="1081"/>
      <c r="I7" s="1079"/>
      <c r="J7" s="429" t="s">
        <v>950</v>
      </c>
      <c r="K7" s="429" t="s">
        <v>941</v>
      </c>
      <c r="L7" s="429" t="s">
        <v>951</v>
      </c>
      <c r="M7" s="429" t="s">
        <v>943</v>
      </c>
      <c r="N7" s="1079"/>
      <c r="O7" s="1086"/>
    </row>
    <row r="8" spans="2:16" ht="17.100000000000001" customHeight="1" x14ac:dyDescent="0.2">
      <c r="B8" s="1070">
        <v>1</v>
      </c>
      <c r="C8" s="1126" t="s">
        <v>860</v>
      </c>
      <c r="D8" s="1094">
        <v>2015</v>
      </c>
      <c r="E8" s="1094">
        <v>2025</v>
      </c>
      <c r="F8" s="1095">
        <f>G8+M12</f>
        <v>6717</v>
      </c>
      <c r="G8" s="1096">
        <v>5727</v>
      </c>
      <c r="H8" s="408" t="s">
        <v>67</v>
      </c>
      <c r="I8" s="1108">
        <f>F8</f>
        <v>6717</v>
      </c>
      <c r="J8" s="1109">
        <v>150</v>
      </c>
      <c r="K8" s="1109">
        <v>300</v>
      </c>
      <c r="L8" s="1109">
        <v>590</v>
      </c>
      <c r="M8" s="1109">
        <v>990</v>
      </c>
      <c r="N8" s="409"/>
      <c r="O8" s="410"/>
    </row>
    <row r="9" spans="2:16" ht="17.100000000000001" customHeight="1" x14ac:dyDescent="0.2">
      <c r="B9" s="1071"/>
      <c r="C9" s="1127"/>
      <c r="D9" s="1097"/>
      <c r="E9" s="1097"/>
      <c r="F9" s="1098"/>
      <c r="G9" s="1099"/>
      <c r="H9" s="411" t="s">
        <v>68</v>
      </c>
      <c r="I9" s="1110"/>
      <c r="J9" s="1111"/>
      <c r="K9" s="1111"/>
      <c r="L9" s="1111"/>
      <c r="M9" s="1111"/>
      <c r="N9" s="412"/>
      <c r="O9" s="413"/>
    </row>
    <row r="10" spans="2:16" ht="17.100000000000001" customHeight="1" x14ac:dyDescent="0.2">
      <c r="B10" s="1071"/>
      <c r="C10" s="1127"/>
      <c r="D10" s="1097"/>
      <c r="E10" s="1097"/>
      <c r="F10" s="1098"/>
      <c r="G10" s="1099"/>
      <c r="H10" s="411" t="s">
        <v>355</v>
      </c>
      <c r="I10" s="1110"/>
      <c r="J10" s="1111"/>
      <c r="K10" s="1111"/>
      <c r="L10" s="1111"/>
      <c r="M10" s="1111"/>
      <c r="N10" s="412"/>
      <c r="O10" s="413"/>
    </row>
    <row r="11" spans="2:16" ht="17.100000000000001" customHeight="1" thickBot="1" x14ac:dyDescent="0.25">
      <c r="B11" s="1071"/>
      <c r="C11" s="1127"/>
      <c r="D11" s="1097"/>
      <c r="E11" s="1097"/>
      <c r="F11" s="1098"/>
      <c r="G11" s="1099"/>
      <c r="H11" s="414" t="s">
        <v>23</v>
      </c>
      <c r="I11" s="1112"/>
      <c r="J11" s="1113"/>
      <c r="K11" s="1113"/>
      <c r="L11" s="1113"/>
      <c r="M11" s="1113"/>
      <c r="N11" s="415"/>
      <c r="O11" s="416"/>
      <c r="P11" s="11"/>
    </row>
    <row r="12" spans="2:16" ht="17.100000000000001" customHeight="1" thickBot="1" x14ac:dyDescent="0.25">
      <c r="B12" s="1072"/>
      <c r="C12" s="1128"/>
      <c r="D12" s="1100"/>
      <c r="E12" s="1100"/>
      <c r="F12" s="1101"/>
      <c r="G12" s="1102"/>
      <c r="H12" s="431" t="s">
        <v>248</v>
      </c>
      <c r="I12" s="1114">
        <f>I8</f>
        <v>6717</v>
      </c>
      <c r="J12" s="1114">
        <f>J8</f>
        <v>150</v>
      </c>
      <c r="K12" s="1114">
        <f>K8</f>
        <v>300</v>
      </c>
      <c r="L12" s="1114">
        <f>L8</f>
        <v>590</v>
      </c>
      <c r="M12" s="1114">
        <f>M8</f>
        <v>990</v>
      </c>
      <c r="N12" s="432"/>
      <c r="O12" s="433"/>
      <c r="P12" s="11"/>
    </row>
    <row r="13" spans="2:16" ht="17.100000000000001" customHeight="1" x14ac:dyDescent="0.2">
      <c r="B13" s="1070">
        <v>2</v>
      </c>
      <c r="C13" s="1129" t="s">
        <v>861</v>
      </c>
      <c r="D13" s="1094">
        <v>2015</v>
      </c>
      <c r="E13" s="1094">
        <v>2025</v>
      </c>
      <c r="F13" s="1095">
        <f>G13+M17</f>
        <v>16201</v>
      </c>
      <c r="G13" s="1096">
        <v>13201</v>
      </c>
      <c r="H13" s="419" t="s">
        <v>67</v>
      </c>
      <c r="I13" s="1115">
        <f>F13</f>
        <v>16201</v>
      </c>
      <c r="J13" s="1116">
        <v>0</v>
      </c>
      <c r="K13" s="1116">
        <v>3000</v>
      </c>
      <c r="L13" s="1116">
        <v>3000</v>
      </c>
      <c r="M13" s="1116">
        <v>3000</v>
      </c>
      <c r="N13" s="420"/>
      <c r="O13" s="421"/>
    </row>
    <row r="14" spans="2:16" ht="17.100000000000001" customHeight="1" x14ac:dyDescent="0.2">
      <c r="B14" s="1071"/>
      <c r="C14" s="1130"/>
      <c r="D14" s="1097"/>
      <c r="E14" s="1097"/>
      <c r="F14" s="1098"/>
      <c r="G14" s="1099"/>
      <c r="H14" s="411" t="s">
        <v>68</v>
      </c>
      <c r="I14" s="1110"/>
      <c r="J14" s="1111"/>
      <c r="K14" s="1111"/>
      <c r="L14" s="1111"/>
      <c r="M14" s="1111"/>
      <c r="N14" s="412"/>
      <c r="O14" s="413"/>
    </row>
    <row r="15" spans="2:16" ht="17.100000000000001" customHeight="1" x14ac:dyDescent="0.2">
      <c r="B15" s="1071"/>
      <c r="C15" s="1130"/>
      <c r="D15" s="1097"/>
      <c r="E15" s="1097"/>
      <c r="F15" s="1098"/>
      <c r="G15" s="1099"/>
      <c r="H15" s="411" t="s">
        <v>355</v>
      </c>
      <c r="I15" s="1110"/>
      <c r="J15" s="1111"/>
      <c r="K15" s="1111"/>
      <c r="L15" s="1111"/>
      <c r="M15" s="1111"/>
      <c r="N15" s="412"/>
      <c r="O15" s="413"/>
    </row>
    <row r="16" spans="2:16" ht="17.100000000000001" customHeight="1" thickBot="1" x14ac:dyDescent="0.25">
      <c r="B16" s="1071"/>
      <c r="C16" s="1130"/>
      <c r="D16" s="1097"/>
      <c r="E16" s="1097"/>
      <c r="F16" s="1098"/>
      <c r="G16" s="1099"/>
      <c r="H16" s="414" t="s">
        <v>23</v>
      </c>
      <c r="I16" s="1112"/>
      <c r="J16" s="1113"/>
      <c r="K16" s="1113"/>
      <c r="L16" s="1113"/>
      <c r="M16" s="1113"/>
      <c r="N16" s="415"/>
      <c r="O16" s="416"/>
    </row>
    <row r="17" spans="1:256" ht="17.100000000000001" customHeight="1" thickBot="1" x14ac:dyDescent="0.25">
      <c r="B17" s="1072"/>
      <c r="C17" s="1131"/>
      <c r="D17" s="1100"/>
      <c r="E17" s="1100"/>
      <c r="F17" s="1101"/>
      <c r="G17" s="1102"/>
      <c r="H17" s="431" t="s">
        <v>248</v>
      </c>
      <c r="I17" s="1117">
        <f>I13</f>
        <v>16201</v>
      </c>
      <c r="J17" s="1117">
        <f>J13</f>
        <v>0</v>
      </c>
      <c r="K17" s="1117">
        <f>K13</f>
        <v>3000</v>
      </c>
      <c r="L17" s="1117">
        <f>L13</f>
        <v>3000</v>
      </c>
      <c r="M17" s="1117">
        <f>M13</f>
        <v>3000</v>
      </c>
      <c r="N17" s="432"/>
      <c r="O17" s="433"/>
      <c r="P17" s="11"/>
    </row>
    <row r="18" spans="1:256" ht="17.100000000000001" customHeight="1" x14ac:dyDescent="0.2">
      <c r="B18" s="1070">
        <v>3</v>
      </c>
      <c r="C18" s="1129" t="s">
        <v>862</v>
      </c>
      <c r="D18" s="1094">
        <v>2016</v>
      </c>
      <c r="E18" s="1094">
        <v>2025</v>
      </c>
      <c r="F18" s="1095">
        <f>G18+M22</f>
        <v>885</v>
      </c>
      <c r="G18" s="1096">
        <v>685</v>
      </c>
      <c r="H18" s="408" t="s">
        <v>67</v>
      </c>
      <c r="I18" s="1108">
        <f>F18</f>
        <v>885</v>
      </c>
      <c r="J18" s="1109">
        <v>0</v>
      </c>
      <c r="K18" s="1109">
        <v>0</v>
      </c>
      <c r="L18" s="1109">
        <v>100</v>
      </c>
      <c r="M18" s="1109">
        <v>200</v>
      </c>
      <c r="N18" s="409"/>
      <c r="O18" s="410"/>
    </row>
    <row r="19" spans="1:256" ht="17.100000000000001" customHeight="1" x14ac:dyDescent="0.2">
      <c r="B19" s="1071"/>
      <c r="C19" s="1130"/>
      <c r="D19" s="1097"/>
      <c r="E19" s="1097"/>
      <c r="F19" s="1098"/>
      <c r="G19" s="1099"/>
      <c r="H19" s="411" t="s">
        <v>68</v>
      </c>
      <c r="I19" s="1110"/>
      <c r="J19" s="1111"/>
      <c r="K19" s="1111"/>
      <c r="L19" s="1111"/>
      <c r="M19" s="1111"/>
      <c r="N19" s="412"/>
      <c r="O19" s="413"/>
    </row>
    <row r="20" spans="1:256" ht="17.100000000000001" customHeight="1" x14ac:dyDescent="0.2">
      <c r="B20" s="1071"/>
      <c r="C20" s="1130"/>
      <c r="D20" s="1097"/>
      <c r="E20" s="1097"/>
      <c r="F20" s="1098"/>
      <c r="G20" s="1099"/>
      <c r="H20" s="411" t="s">
        <v>355</v>
      </c>
      <c r="I20" s="1110"/>
      <c r="J20" s="1111"/>
      <c r="K20" s="1111"/>
      <c r="L20" s="1111"/>
      <c r="M20" s="1111"/>
      <c r="N20" s="412"/>
      <c r="O20" s="413"/>
    </row>
    <row r="21" spans="1:256" ht="17.100000000000001" customHeight="1" thickBot="1" x14ac:dyDescent="0.25">
      <c r="B21" s="1071"/>
      <c r="C21" s="1130"/>
      <c r="D21" s="1097"/>
      <c r="E21" s="1097"/>
      <c r="F21" s="1098"/>
      <c r="G21" s="1099"/>
      <c r="H21" s="422" t="s">
        <v>23</v>
      </c>
      <c r="I21" s="1118"/>
      <c r="J21" s="1119"/>
      <c r="K21" s="1119"/>
      <c r="L21" s="1119"/>
      <c r="M21" s="1119"/>
      <c r="N21" s="417"/>
      <c r="O21" s="418"/>
    </row>
    <row r="22" spans="1:256" ht="17.100000000000001" customHeight="1" thickBot="1" x14ac:dyDescent="0.25">
      <c r="B22" s="1072"/>
      <c r="C22" s="1131"/>
      <c r="D22" s="1100"/>
      <c r="E22" s="1100"/>
      <c r="F22" s="1101"/>
      <c r="G22" s="1102"/>
      <c r="H22" s="431" t="s">
        <v>248</v>
      </c>
      <c r="I22" s="1117">
        <f>I18</f>
        <v>885</v>
      </c>
      <c r="J22" s="1117">
        <f>J18</f>
        <v>0</v>
      </c>
      <c r="K22" s="1117">
        <f>K18</f>
        <v>0</v>
      </c>
      <c r="L22" s="1117">
        <f>L18</f>
        <v>100</v>
      </c>
      <c r="M22" s="1117">
        <f>M18</f>
        <v>200</v>
      </c>
      <c r="N22" s="432"/>
      <c r="O22" s="433"/>
      <c r="P22" s="11"/>
    </row>
    <row r="23" spans="1:256" ht="17.100000000000001" customHeight="1" x14ac:dyDescent="0.2">
      <c r="B23" s="1070">
        <v>4</v>
      </c>
      <c r="C23" s="1129" t="s">
        <v>863</v>
      </c>
      <c r="D23" s="1094">
        <v>2016</v>
      </c>
      <c r="E23" s="1094">
        <v>2025</v>
      </c>
      <c r="F23" s="1095">
        <v>515</v>
      </c>
      <c r="G23" s="1096">
        <v>465</v>
      </c>
      <c r="H23" s="419" t="s">
        <v>67</v>
      </c>
      <c r="I23" s="1115">
        <f>F23</f>
        <v>515</v>
      </c>
      <c r="J23" s="1116">
        <v>0</v>
      </c>
      <c r="K23" s="1116">
        <v>50</v>
      </c>
      <c r="L23" s="1116">
        <v>50</v>
      </c>
      <c r="M23" s="1116">
        <v>50</v>
      </c>
      <c r="N23" s="420"/>
      <c r="O23" s="421"/>
    </row>
    <row r="24" spans="1:256" ht="17.100000000000001" customHeight="1" x14ac:dyDescent="0.2">
      <c r="B24" s="1071"/>
      <c r="C24" s="1130"/>
      <c r="D24" s="1097"/>
      <c r="E24" s="1097"/>
      <c r="F24" s="1098"/>
      <c r="G24" s="1099"/>
      <c r="H24" s="411" t="s">
        <v>68</v>
      </c>
      <c r="I24" s="1110"/>
      <c r="J24" s="1111"/>
      <c r="K24" s="1111"/>
      <c r="L24" s="1111"/>
      <c r="M24" s="1111"/>
      <c r="N24" s="412"/>
      <c r="O24" s="413"/>
    </row>
    <row r="25" spans="1:256" ht="17.100000000000001" customHeight="1" x14ac:dyDescent="0.2">
      <c r="B25" s="1071"/>
      <c r="C25" s="1130"/>
      <c r="D25" s="1097"/>
      <c r="E25" s="1097"/>
      <c r="F25" s="1098"/>
      <c r="G25" s="1099"/>
      <c r="H25" s="423" t="s">
        <v>355</v>
      </c>
      <c r="I25" s="1120"/>
      <c r="J25" s="1121"/>
      <c r="K25" s="1121"/>
      <c r="L25" s="1121"/>
      <c r="M25" s="1121"/>
      <c r="N25" s="424"/>
      <c r="O25" s="425"/>
    </row>
    <row r="26" spans="1:256" ht="17.100000000000001" customHeight="1" thickBot="1" x14ac:dyDescent="0.25">
      <c r="B26" s="1071"/>
      <c r="C26" s="1130"/>
      <c r="D26" s="1097"/>
      <c r="E26" s="1097"/>
      <c r="F26" s="1098"/>
      <c r="G26" s="1099"/>
      <c r="H26" s="414" t="s">
        <v>23</v>
      </c>
      <c r="I26" s="1112"/>
      <c r="J26" s="1113"/>
      <c r="K26" s="1113"/>
      <c r="L26" s="1113"/>
      <c r="M26" s="1113"/>
      <c r="N26" s="415"/>
      <c r="O26" s="416"/>
      <c r="P26" s="11"/>
    </row>
    <row r="27" spans="1:256" ht="17.100000000000001" customHeight="1" thickBot="1" x14ac:dyDescent="0.25">
      <c r="B27" s="1072"/>
      <c r="C27" s="1131"/>
      <c r="D27" s="1100"/>
      <c r="E27" s="1100"/>
      <c r="F27" s="1101"/>
      <c r="G27" s="1102"/>
      <c r="H27" s="431" t="s">
        <v>248</v>
      </c>
      <c r="I27" s="1117">
        <f>I23</f>
        <v>515</v>
      </c>
      <c r="J27" s="1117">
        <f>J23</f>
        <v>0</v>
      </c>
      <c r="K27" s="1117">
        <f>K23</f>
        <v>50</v>
      </c>
      <c r="L27" s="1117">
        <f>L23</f>
        <v>50</v>
      </c>
      <c r="M27" s="1117">
        <f>M23</f>
        <v>50</v>
      </c>
      <c r="N27" s="432"/>
      <c r="O27" s="433"/>
      <c r="P27" s="11"/>
    </row>
    <row r="28" spans="1:256" ht="17.100000000000001" customHeight="1" x14ac:dyDescent="0.2">
      <c r="A28" s="12"/>
      <c r="B28" s="1070">
        <v>5</v>
      </c>
      <c r="C28" s="1129" t="s">
        <v>864</v>
      </c>
      <c r="D28" s="1094">
        <v>2016</v>
      </c>
      <c r="E28" s="1094">
        <v>2025</v>
      </c>
      <c r="F28" s="1095">
        <f>G28+M32</f>
        <v>2713</v>
      </c>
      <c r="G28" s="1096">
        <v>2313</v>
      </c>
      <c r="H28" s="408" t="s">
        <v>67</v>
      </c>
      <c r="I28" s="1108">
        <f>F28</f>
        <v>2713</v>
      </c>
      <c r="J28" s="1109">
        <v>174</v>
      </c>
      <c r="K28" s="1109">
        <v>200</v>
      </c>
      <c r="L28" s="1109">
        <v>400</v>
      </c>
      <c r="M28" s="1109">
        <v>400</v>
      </c>
      <c r="N28" s="409"/>
      <c r="O28" s="410"/>
    </row>
    <row r="29" spans="1:256" ht="17.100000000000001" customHeight="1" x14ac:dyDescent="0.2">
      <c r="A29" s="12"/>
      <c r="B29" s="1071"/>
      <c r="C29" s="1130"/>
      <c r="D29" s="1097"/>
      <c r="E29" s="1097"/>
      <c r="F29" s="1098"/>
      <c r="G29" s="1099"/>
      <c r="H29" s="411" t="s">
        <v>68</v>
      </c>
      <c r="I29" s="1110"/>
      <c r="J29" s="1111"/>
      <c r="K29" s="1111"/>
      <c r="L29" s="1111"/>
      <c r="M29" s="1111"/>
      <c r="N29" s="412"/>
      <c r="O29" s="413"/>
    </row>
    <row r="30" spans="1:256" ht="17.100000000000001" customHeight="1" x14ac:dyDescent="0.2">
      <c r="A30" s="12"/>
      <c r="B30" s="1071"/>
      <c r="C30" s="1130"/>
      <c r="D30" s="1097"/>
      <c r="E30" s="1097"/>
      <c r="F30" s="1098"/>
      <c r="G30" s="1099"/>
      <c r="H30" s="411" t="s">
        <v>355</v>
      </c>
      <c r="I30" s="1110"/>
      <c r="J30" s="1111"/>
      <c r="K30" s="1111"/>
      <c r="L30" s="1122"/>
      <c r="M30" s="1111"/>
      <c r="N30" s="426"/>
      <c r="O30" s="413"/>
    </row>
    <row r="31" spans="1:256" ht="17.100000000000001" customHeight="1" thickBot="1" x14ac:dyDescent="0.25">
      <c r="A31" s="12"/>
      <c r="B31" s="1071"/>
      <c r="C31" s="1130"/>
      <c r="D31" s="1097"/>
      <c r="E31" s="1097"/>
      <c r="F31" s="1098"/>
      <c r="G31" s="1099"/>
      <c r="H31" s="427" t="s">
        <v>23</v>
      </c>
      <c r="I31" s="1123"/>
      <c r="J31" s="1113"/>
      <c r="K31" s="1113"/>
      <c r="L31" s="1113"/>
      <c r="M31" s="1113"/>
      <c r="N31" s="428"/>
      <c r="O31" s="416"/>
    </row>
    <row r="32" spans="1:256" s="136" customFormat="1" ht="17.100000000000001" customHeight="1" thickBot="1" x14ac:dyDescent="0.25">
      <c r="A32" s="12"/>
      <c r="B32" s="1072"/>
      <c r="C32" s="1131"/>
      <c r="D32" s="1100"/>
      <c r="E32" s="1100"/>
      <c r="F32" s="1101"/>
      <c r="G32" s="1102"/>
      <c r="H32" s="434" t="s">
        <v>248</v>
      </c>
      <c r="I32" s="1117">
        <f>I28</f>
        <v>2713</v>
      </c>
      <c r="J32" s="1117">
        <f>J28</f>
        <v>174</v>
      </c>
      <c r="K32" s="1117">
        <f>K28</f>
        <v>200</v>
      </c>
      <c r="L32" s="1117">
        <f>L28</f>
        <v>400</v>
      </c>
      <c r="M32" s="1117">
        <f>M28</f>
        <v>400</v>
      </c>
      <c r="N32" s="435"/>
      <c r="O32" s="436"/>
      <c r="P32" s="11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</row>
    <row r="33" spans="1:256" ht="17.100000000000001" customHeight="1" x14ac:dyDescent="0.2">
      <c r="A33" s="12"/>
      <c r="B33" s="1070">
        <v>6</v>
      </c>
      <c r="C33" s="1129" t="s">
        <v>865</v>
      </c>
      <c r="D33" s="1094">
        <v>2017</v>
      </c>
      <c r="E33" s="1094">
        <v>2025</v>
      </c>
      <c r="F33" s="1095">
        <v>1973</v>
      </c>
      <c r="G33" s="1096">
        <v>1473</v>
      </c>
      <c r="H33" s="408" t="s">
        <v>67</v>
      </c>
      <c r="I33" s="1108">
        <f>F33</f>
        <v>1973</v>
      </c>
      <c r="J33" s="1109">
        <v>50</v>
      </c>
      <c r="K33" s="1109">
        <v>300</v>
      </c>
      <c r="L33" s="1109">
        <v>400</v>
      </c>
      <c r="M33" s="1109">
        <v>500</v>
      </c>
      <c r="N33" s="409"/>
      <c r="O33" s="410"/>
    </row>
    <row r="34" spans="1:256" ht="17.100000000000001" customHeight="1" x14ac:dyDescent="0.2">
      <c r="A34" s="12"/>
      <c r="B34" s="1071"/>
      <c r="C34" s="1130"/>
      <c r="D34" s="1097"/>
      <c r="E34" s="1097"/>
      <c r="F34" s="1098"/>
      <c r="G34" s="1099"/>
      <c r="H34" s="411" t="s">
        <v>68</v>
      </c>
      <c r="I34" s="1110"/>
      <c r="J34" s="1111"/>
      <c r="K34" s="1111"/>
      <c r="L34" s="1111"/>
      <c r="M34" s="1111"/>
      <c r="N34" s="412"/>
      <c r="O34" s="413"/>
    </row>
    <row r="35" spans="1:256" ht="17.100000000000001" customHeight="1" x14ac:dyDescent="0.2">
      <c r="A35" s="12"/>
      <c r="B35" s="1071"/>
      <c r="C35" s="1130"/>
      <c r="D35" s="1097"/>
      <c r="E35" s="1097"/>
      <c r="F35" s="1098"/>
      <c r="G35" s="1099"/>
      <c r="H35" s="411" t="s">
        <v>355</v>
      </c>
      <c r="I35" s="1110"/>
      <c r="J35" s="1111"/>
      <c r="K35" s="1111"/>
      <c r="L35" s="1122"/>
      <c r="M35" s="1111"/>
      <c r="N35" s="426"/>
      <c r="O35" s="413"/>
    </row>
    <row r="36" spans="1:256" ht="17.100000000000001" customHeight="1" thickBot="1" x14ac:dyDescent="0.25">
      <c r="A36" s="12"/>
      <c r="B36" s="1071"/>
      <c r="C36" s="1130"/>
      <c r="D36" s="1097"/>
      <c r="E36" s="1097"/>
      <c r="F36" s="1098"/>
      <c r="G36" s="1099"/>
      <c r="H36" s="427" t="s">
        <v>23</v>
      </c>
      <c r="I36" s="1123"/>
      <c r="J36" s="1113"/>
      <c r="K36" s="1113"/>
      <c r="L36" s="1113"/>
      <c r="M36" s="1113"/>
      <c r="N36" s="428"/>
      <c r="O36" s="416"/>
    </row>
    <row r="37" spans="1:256" s="136" customFormat="1" ht="17.100000000000001" customHeight="1" thickBot="1" x14ac:dyDescent="0.25">
      <c r="A37" s="12"/>
      <c r="B37" s="1072"/>
      <c r="C37" s="1131"/>
      <c r="D37" s="1100"/>
      <c r="E37" s="1100"/>
      <c r="F37" s="1101"/>
      <c r="G37" s="1102"/>
      <c r="H37" s="434" t="s">
        <v>248</v>
      </c>
      <c r="I37" s="1117">
        <f>I33</f>
        <v>1973</v>
      </c>
      <c r="J37" s="1117">
        <f>J33</f>
        <v>50</v>
      </c>
      <c r="K37" s="1117">
        <f>K33</f>
        <v>300</v>
      </c>
      <c r="L37" s="1117">
        <f>L33</f>
        <v>400</v>
      </c>
      <c r="M37" s="1117">
        <f>M33</f>
        <v>500</v>
      </c>
      <c r="N37" s="435"/>
      <c r="O37" s="436"/>
      <c r="P37" s="11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</row>
    <row r="38" spans="1:256" ht="17.100000000000001" customHeight="1" x14ac:dyDescent="0.2">
      <c r="A38" s="12"/>
      <c r="B38" s="1070">
        <v>7</v>
      </c>
      <c r="C38" s="1129" t="s">
        <v>866</v>
      </c>
      <c r="D38" s="1094">
        <v>2017</v>
      </c>
      <c r="E38" s="1094">
        <v>2025</v>
      </c>
      <c r="F38" s="1095">
        <f>G38+M42</f>
        <v>954</v>
      </c>
      <c r="G38" s="1096">
        <v>654</v>
      </c>
      <c r="H38" s="408" t="s">
        <v>67</v>
      </c>
      <c r="I38" s="1108">
        <f>F38</f>
        <v>954</v>
      </c>
      <c r="J38" s="1109">
        <v>0</v>
      </c>
      <c r="K38" s="1109">
        <v>0</v>
      </c>
      <c r="L38" s="1109">
        <v>0</v>
      </c>
      <c r="M38" s="1109">
        <v>300</v>
      </c>
      <c r="N38" s="409"/>
      <c r="O38" s="410"/>
    </row>
    <row r="39" spans="1:256" ht="17.100000000000001" customHeight="1" x14ac:dyDescent="0.2">
      <c r="A39" s="12"/>
      <c r="B39" s="1071"/>
      <c r="C39" s="1130"/>
      <c r="D39" s="1097"/>
      <c r="E39" s="1097"/>
      <c r="F39" s="1098"/>
      <c r="G39" s="1099"/>
      <c r="H39" s="411" t="s">
        <v>68</v>
      </c>
      <c r="I39" s="1110"/>
      <c r="J39" s="1111"/>
      <c r="K39" s="1111"/>
      <c r="L39" s="1111"/>
      <c r="M39" s="1111"/>
      <c r="N39" s="412"/>
      <c r="O39" s="413"/>
    </row>
    <row r="40" spans="1:256" ht="17.100000000000001" customHeight="1" x14ac:dyDescent="0.2">
      <c r="A40" s="12"/>
      <c r="B40" s="1071"/>
      <c r="C40" s="1130"/>
      <c r="D40" s="1097"/>
      <c r="E40" s="1097"/>
      <c r="F40" s="1098"/>
      <c r="G40" s="1099"/>
      <c r="H40" s="411" t="s">
        <v>355</v>
      </c>
      <c r="I40" s="1110"/>
      <c r="J40" s="1111"/>
      <c r="K40" s="1111"/>
      <c r="L40" s="1122"/>
      <c r="M40" s="1111"/>
      <c r="N40" s="426"/>
      <c r="O40" s="413"/>
    </row>
    <row r="41" spans="1:256" ht="17.100000000000001" customHeight="1" thickBot="1" x14ac:dyDescent="0.25">
      <c r="A41" s="12"/>
      <c r="B41" s="1071"/>
      <c r="C41" s="1130"/>
      <c r="D41" s="1097"/>
      <c r="E41" s="1097"/>
      <c r="F41" s="1098"/>
      <c r="G41" s="1099"/>
      <c r="H41" s="427" t="s">
        <v>23</v>
      </c>
      <c r="I41" s="1123"/>
      <c r="J41" s="1113"/>
      <c r="K41" s="1113"/>
      <c r="L41" s="1113"/>
      <c r="M41" s="1113"/>
      <c r="N41" s="428"/>
      <c r="O41" s="416"/>
    </row>
    <row r="42" spans="1:256" s="136" customFormat="1" ht="17.100000000000001" customHeight="1" thickBot="1" x14ac:dyDescent="0.25">
      <c r="A42" s="12"/>
      <c r="B42" s="1072"/>
      <c r="C42" s="1131"/>
      <c r="D42" s="1100"/>
      <c r="E42" s="1100"/>
      <c r="F42" s="1101"/>
      <c r="G42" s="1102"/>
      <c r="H42" s="434" t="s">
        <v>248</v>
      </c>
      <c r="I42" s="1117">
        <f>I38</f>
        <v>954</v>
      </c>
      <c r="J42" s="1117">
        <f>J38</f>
        <v>0</v>
      </c>
      <c r="K42" s="1117">
        <f>K38</f>
        <v>0</v>
      </c>
      <c r="L42" s="1117">
        <f>L38</f>
        <v>0</v>
      </c>
      <c r="M42" s="1117">
        <f>M38</f>
        <v>300</v>
      </c>
      <c r="N42" s="435"/>
      <c r="O42" s="436"/>
      <c r="P42" s="11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</row>
    <row r="43" spans="1:256" ht="17.100000000000001" customHeight="1" x14ac:dyDescent="0.2">
      <c r="A43" s="12"/>
      <c r="B43" s="1087">
        <v>8</v>
      </c>
      <c r="C43" s="1132" t="s">
        <v>867</v>
      </c>
      <c r="D43" s="1103">
        <v>2020</v>
      </c>
      <c r="E43" s="1094">
        <v>2025</v>
      </c>
      <c r="F43" s="1095">
        <f>G43+M47</f>
        <v>261</v>
      </c>
      <c r="G43" s="1096">
        <v>161</v>
      </c>
      <c r="H43" s="408" t="s">
        <v>67</v>
      </c>
      <c r="I43" s="1108">
        <f>F43</f>
        <v>261</v>
      </c>
      <c r="J43" s="1109">
        <v>0</v>
      </c>
      <c r="K43" s="1109">
        <v>50</v>
      </c>
      <c r="L43" s="1109">
        <v>100</v>
      </c>
      <c r="M43" s="1109">
        <v>100</v>
      </c>
      <c r="N43" s="409"/>
      <c r="O43" s="410"/>
    </row>
    <row r="44" spans="1:256" ht="17.100000000000001" customHeight="1" x14ac:dyDescent="0.2">
      <c r="A44" s="12"/>
      <c r="B44" s="1088"/>
      <c r="C44" s="1133"/>
      <c r="D44" s="1104"/>
      <c r="E44" s="1097"/>
      <c r="F44" s="1098"/>
      <c r="G44" s="1099"/>
      <c r="H44" s="411" t="s">
        <v>68</v>
      </c>
      <c r="I44" s="1110"/>
      <c r="J44" s="1111"/>
      <c r="K44" s="1111"/>
      <c r="L44" s="1111"/>
      <c r="M44" s="1111"/>
      <c r="N44" s="412"/>
      <c r="O44" s="413"/>
    </row>
    <row r="45" spans="1:256" ht="17.100000000000001" customHeight="1" x14ac:dyDescent="0.2">
      <c r="A45" s="12"/>
      <c r="B45" s="1088"/>
      <c r="C45" s="1133"/>
      <c r="D45" s="1104"/>
      <c r="E45" s="1097"/>
      <c r="F45" s="1098"/>
      <c r="G45" s="1099"/>
      <c r="H45" s="411" t="s">
        <v>355</v>
      </c>
      <c r="I45" s="1110"/>
      <c r="J45" s="1111"/>
      <c r="K45" s="1111"/>
      <c r="L45" s="1122"/>
      <c r="M45" s="1111"/>
      <c r="N45" s="426"/>
      <c r="O45" s="413"/>
    </row>
    <row r="46" spans="1:256" ht="17.100000000000001" customHeight="1" thickBot="1" x14ac:dyDescent="0.25">
      <c r="A46" s="12"/>
      <c r="B46" s="1088"/>
      <c r="C46" s="1133"/>
      <c r="D46" s="1104"/>
      <c r="E46" s="1097"/>
      <c r="F46" s="1098"/>
      <c r="G46" s="1099"/>
      <c r="H46" s="427" t="s">
        <v>23</v>
      </c>
      <c r="I46" s="1123"/>
      <c r="J46" s="1113"/>
      <c r="K46" s="1113"/>
      <c r="L46" s="1113"/>
      <c r="M46" s="1113"/>
      <c r="N46" s="428"/>
      <c r="O46" s="416"/>
    </row>
    <row r="47" spans="1:256" s="136" customFormat="1" ht="17.100000000000001" customHeight="1" thickBot="1" x14ac:dyDescent="0.25">
      <c r="A47" s="12"/>
      <c r="B47" s="1089"/>
      <c r="C47" s="1134"/>
      <c r="D47" s="1105"/>
      <c r="E47" s="1100"/>
      <c r="F47" s="1101"/>
      <c r="G47" s="1102"/>
      <c r="H47" s="434" t="s">
        <v>248</v>
      </c>
      <c r="I47" s="1117">
        <f>I43</f>
        <v>261</v>
      </c>
      <c r="J47" s="1117">
        <f>J43</f>
        <v>0</v>
      </c>
      <c r="K47" s="1117">
        <f>K43</f>
        <v>50</v>
      </c>
      <c r="L47" s="1117">
        <f>L43</f>
        <v>100</v>
      </c>
      <c r="M47" s="1117">
        <f>M43</f>
        <v>100</v>
      </c>
      <c r="N47" s="435"/>
      <c r="O47" s="436"/>
      <c r="P47" s="11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</row>
    <row r="48" spans="1:256" ht="17.100000000000001" customHeight="1" x14ac:dyDescent="0.2">
      <c r="A48" s="12"/>
      <c r="B48" s="1087">
        <v>9</v>
      </c>
      <c r="C48" s="1132" t="s">
        <v>868</v>
      </c>
      <c r="D48" s="1094">
        <v>2021</v>
      </c>
      <c r="E48" s="1094">
        <v>2025</v>
      </c>
      <c r="F48" s="1095">
        <f>G48+M52</f>
        <v>3626</v>
      </c>
      <c r="G48" s="1096">
        <v>2646</v>
      </c>
      <c r="H48" s="408" t="s">
        <v>67</v>
      </c>
      <c r="I48" s="1108">
        <f>F48</f>
        <v>3626</v>
      </c>
      <c r="J48" s="1109">
        <v>200</v>
      </c>
      <c r="K48" s="1109">
        <v>500</v>
      </c>
      <c r="L48" s="1109">
        <v>800</v>
      </c>
      <c r="M48" s="1109">
        <v>980</v>
      </c>
      <c r="N48" s="409"/>
      <c r="O48" s="410"/>
    </row>
    <row r="49" spans="1:256" ht="17.100000000000001" customHeight="1" x14ac:dyDescent="0.2">
      <c r="A49" s="12"/>
      <c r="B49" s="1088"/>
      <c r="C49" s="1133"/>
      <c r="D49" s="1097"/>
      <c r="E49" s="1097"/>
      <c r="F49" s="1098"/>
      <c r="G49" s="1099"/>
      <c r="H49" s="411" t="s">
        <v>68</v>
      </c>
      <c r="I49" s="1110"/>
      <c r="J49" s="1111"/>
      <c r="K49" s="1111"/>
      <c r="L49" s="1111"/>
      <c r="M49" s="1111"/>
      <c r="N49" s="412"/>
      <c r="O49" s="413"/>
    </row>
    <row r="50" spans="1:256" ht="17.100000000000001" customHeight="1" x14ac:dyDescent="0.2">
      <c r="A50" s="12"/>
      <c r="B50" s="1088"/>
      <c r="C50" s="1133"/>
      <c r="D50" s="1097"/>
      <c r="E50" s="1097"/>
      <c r="F50" s="1098"/>
      <c r="G50" s="1099"/>
      <c r="H50" s="411" t="s">
        <v>355</v>
      </c>
      <c r="I50" s="1110"/>
      <c r="J50" s="1111"/>
      <c r="K50" s="1111"/>
      <c r="L50" s="1122"/>
      <c r="M50" s="1111"/>
      <c r="N50" s="426"/>
      <c r="O50" s="413"/>
    </row>
    <row r="51" spans="1:256" ht="17.100000000000001" customHeight="1" thickBot="1" x14ac:dyDescent="0.25">
      <c r="A51" s="12"/>
      <c r="B51" s="1088"/>
      <c r="C51" s="1133"/>
      <c r="D51" s="1097"/>
      <c r="E51" s="1097"/>
      <c r="F51" s="1098"/>
      <c r="G51" s="1099"/>
      <c r="H51" s="427" t="s">
        <v>23</v>
      </c>
      <c r="I51" s="1123"/>
      <c r="J51" s="1113"/>
      <c r="K51" s="1113"/>
      <c r="L51" s="1113"/>
      <c r="M51" s="1113"/>
      <c r="N51" s="428"/>
      <c r="O51" s="416"/>
    </row>
    <row r="52" spans="1:256" s="136" customFormat="1" ht="17.100000000000001" customHeight="1" thickBot="1" x14ac:dyDescent="0.25">
      <c r="A52" s="12"/>
      <c r="B52" s="1089"/>
      <c r="C52" s="1134"/>
      <c r="D52" s="1100"/>
      <c r="E52" s="1100"/>
      <c r="F52" s="1101"/>
      <c r="G52" s="1102"/>
      <c r="H52" s="434" t="s">
        <v>248</v>
      </c>
      <c r="I52" s="1117">
        <f>I48</f>
        <v>3626</v>
      </c>
      <c r="J52" s="1117">
        <f>J48</f>
        <v>200</v>
      </c>
      <c r="K52" s="1117">
        <f>K48</f>
        <v>500</v>
      </c>
      <c r="L52" s="1117">
        <f>L48</f>
        <v>800</v>
      </c>
      <c r="M52" s="1117">
        <f>M48</f>
        <v>980</v>
      </c>
      <c r="N52" s="435"/>
      <c r="O52" s="436"/>
      <c r="P52" s="11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</row>
    <row r="53" spans="1:256" ht="17.100000000000001" customHeight="1" x14ac:dyDescent="0.2">
      <c r="A53" s="12"/>
      <c r="B53" s="1087">
        <v>10</v>
      </c>
      <c r="C53" s="1132" t="s">
        <v>869</v>
      </c>
      <c r="D53" s="1094">
        <v>2023</v>
      </c>
      <c r="E53" s="1094">
        <v>2025</v>
      </c>
      <c r="F53" s="1095">
        <f>G53+M57</f>
        <v>1374</v>
      </c>
      <c r="G53" s="1096">
        <v>1274</v>
      </c>
      <c r="H53" s="408" t="s">
        <v>67</v>
      </c>
      <c r="I53" s="1108">
        <f>F53</f>
        <v>1374</v>
      </c>
      <c r="J53" s="1109">
        <v>0</v>
      </c>
      <c r="K53" s="1109">
        <v>0</v>
      </c>
      <c r="L53" s="1109">
        <v>100</v>
      </c>
      <c r="M53" s="1109">
        <v>100</v>
      </c>
      <c r="N53" s="409"/>
      <c r="O53" s="410"/>
    </row>
    <row r="54" spans="1:256" ht="17.100000000000001" customHeight="1" x14ac:dyDescent="0.2">
      <c r="A54" s="12"/>
      <c r="B54" s="1088"/>
      <c r="C54" s="1133"/>
      <c r="D54" s="1097"/>
      <c r="E54" s="1097"/>
      <c r="F54" s="1098"/>
      <c r="G54" s="1099"/>
      <c r="H54" s="411" t="s">
        <v>68</v>
      </c>
      <c r="I54" s="1110"/>
      <c r="J54" s="1111"/>
      <c r="K54" s="1111"/>
      <c r="L54" s="1111"/>
      <c r="M54" s="1111"/>
      <c r="N54" s="412"/>
      <c r="O54" s="413"/>
    </row>
    <row r="55" spans="1:256" ht="17.100000000000001" customHeight="1" x14ac:dyDescent="0.2">
      <c r="A55" s="12"/>
      <c r="B55" s="1088"/>
      <c r="C55" s="1133"/>
      <c r="D55" s="1097"/>
      <c r="E55" s="1097"/>
      <c r="F55" s="1098"/>
      <c r="G55" s="1099"/>
      <c r="H55" s="411" t="s">
        <v>355</v>
      </c>
      <c r="I55" s="1110"/>
      <c r="J55" s="1111"/>
      <c r="K55" s="1111"/>
      <c r="L55" s="1122"/>
      <c r="M55" s="1111"/>
      <c r="N55" s="426"/>
      <c r="O55" s="413"/>
    </row>
    <row r="56" spans="1:256" ht="17.100000000000001" customHeight="1" thickBot="1" x14ac:dyDescent="0.25">
      <c r="A56" s="12"/>
      <c r="B56" s="1088"/>
      <c r="C56" s="1133"/>
      <c r="D56" s="1097"/>
      <c r="E56" s="1097"/>
      <c r="F56" s="1098"/>
      <c r="G56" s="1099"/>
      <c r="H56" s="427" t="s">
        <v>23</v>
      </c>
      <c r="I56" s="1123"/>
      <c r="J56" s="1113"/>
      <c r="K56" s="1113"/>
      <c r="L56" s="1113"/>
      <c r="M56" s="1113"/>
      <c r="N56" s="428"/>
      <c r="O56" s="416"/>
    </row>
    <row r="57" spans="1:256" s="136" customFormat="1" ht="17.100000000000001" customHeight="1" thickBot="1" x14ac:dyDescent="0.25">
      <c r="A57" s="12"/>
      <c r="B57" s="1089"/>
      <c r="C57" s="1134"/>
      <c r="D57" s="1100"/>
      <c r="E57" s="1100"/>
      <c r="F57" s="1101"/>
      <c r="G57" s="1102"/>
      <c r="H57" s="434" t="s">
        <v>248</v>
      </c>
      <c r="I57" s="1117">
        <f>I53</f>
        <v>1374</v>
      </c>
      <c r="J57" s="1117">
        <f>J53</f>
        <v>0</v>
      </c>
      <c r="K57" s="1117">
        <f>K53</f>
        <v>0</v>
      </c>
      <c r="L57" s="1117">
        <f>L53</f>
        <v>100</v>
      </c>
      <c r="M57" s="1117">
        <f>M53</f>
        <v>100</v>
      </c>
      <c r="N57" s="435"/>
      <c r="O57" s="436"/>
      <c r="P57" s="11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</row>
    <row r="58" spans="1:256" ht="17.100000000000001" customHeight="1" x14ac:dyDescent="0.2">
      <c r="A58" s="12"/>
      <c r="B58" s="1087">
        <v>11</v>
      </c>
      <c r="C58" s="1132" t="s">
        <v>994</v>
      </c>
      <c r="D58" s="1094">
        <v>2025</v>
      </c>
      <c r="E58" s="1094">
        <v>2025</v>
      </c>
      <c r="F58" s="1095">
        <v>4000</v>
      </c>
      <c r="G58" s="1096">
        <v>0</v>
      </c>
      <c r="H58" s="408" t="s">
        <v>67</v>
      </c>
      <c r="I58" s="1108">
        <f>F58</f>
        <v>4000</v>
      </c>
      <c r="J58" s="1109">
        <v>0</v>
      </c>
      <c r="K58" s="1109">
        <v>0</v>
      </c>
      <c r="L58" s="1109">
        <v>4000</v>
      </c>
      <c r="M58" s="1124">
        <v>4000</v>
      </c>
      <c r="N58" s="409"/>
      <c r="O58" s="410"/>
    </row>
    <row r="59" spans="1:256" ht="17.100000000000001" customHeight="1" x14ac:dyDescent="0.2">
      <c r="A59" s="12"/>
      <c r="B59" s="1088"/>
      <c r="C59" s="1133"/>
      <c r="D59" s="1097"/>
      <c r="E59" s="1097"/>
      <c r="F59" s="1098"/>
      <c r="G59" s="1099"/>
      <c r="H59" s="411" t="s">
        <v>68</v>
      </c>
      <c r="I59" s="1110"/>
      <c r="J59" s="1111"/>
      <c r="K59" s="1111"/>
      <c r="L59" s="1111"/>
      <c r="M59" s="1111"/>
      <c r="N59" s="412"/>
      <c r="O59" s="413"/>
    </row>
    <row r="60" spans="1:256" ht="17.100000000000001" customHeight="1" x14ac:dyDescent="0.2">
      <c r="A60" s="12"/>
      <c r="B60" s="1088"/>
      <c r="C60" s="1133"/>
      <c r="D60" s="1097"/>
      <c r="E60" s="1097"/>
      <c r="F60" s="1098"/>
      <c r="G60" s="1099"/>
      <c r="H60" s="411" t="s">
        <v>355</v>
      </c>
      <c r="I60" s="1110"/>
      <c r="J60" s="1111"/>
      <c r="K60" s="1111"/>
      <c r="L60" s="1122"/>
      <c r="M60" s="1111"/>
      <c r="N60" s="426"/>
      <c r="O60" s="413"/>
    </row>
    <row r="61" spans="1:256" ht="17.100000000000001" customHeight="1" thickBot="1" x14ac:dyDescent="0.25">
      <c r="A61" s="12"/>
      <c r="B61" s="1088"/>
      <c r="C61" s="1133"/>
      <c r="D61" s="1097"/>
      <c r="E61" s="1097"/>
      <c r="F61" s="1098"/>
      <c r="G61" s="1099"/>
      <c r="H61" s="427" t="s">
        <v>23</v>
      </c>
      <c r="I61" s="1123"/>
      <c r="J61" s="1113"/>
      <c r="K61" s="1113"/>
      <c r="L61" s="1113"/>
      <c r="M61" s="1113"/>
      <c r="N61" s="428"/>
      <c r="O61" s="416"/>
    </row>
    <row r="62" spans="1:256" s="136" customFormat="1" ht="17.100000000000001" customHeight="1" thickBot="1" x14ac:dyDescent="0.25">
      <c r="A62" s="12"/>
      <c r="B62" s="1089"/>
      <c r="C62" s="1134"/>
      <c r="D62" s="1100"/>
      <c r="E62" s="1100"/>
      <c r="F62" s="1101"/>
      <c r="G62" s="1102"/>
      <c r="H62" s="434" t="s">
        <v>248</v>
      </c>
      <c r="I62" s="1117">
        <f>I58</f>
        <v>4000</v>
      </c>
      <c r="J62" s="1117">
        <f>J58</f>
        <v>0</v>
      </c>
      <c r="K62" s="1117">
        <f>K58</f>
        <v>0</v>
      </c>
      <c r="L62" s="1117">
        <f>L58</f>
        <v>4000</v>
      </c>
      <c r="M62" s="1117">
        <f>M58</f>
        <v>4000</v>
      </c>
      <c r="N62" s="435"/>
      <c r="O62" s="436"/>
      <c r="P62" s="11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</row>
    <row r="63" spans="1:256" ht="17.100000000000001" customHeight="1" x14ac:dyDescent="0.2">
      <c r="A63" s="12"/>
      <c r="B63" s="1070">
        <v>12</v>
      </c>
      <c r="C63" s="1132" t="s">
        <v>980</v>
      </c>
      <c r="D63" s="1094">
        <v>2025</v>
      </c>
      <c r="E63" s="1094">
        <v>2025</v>
      </c>
      <c r="F63" s="1095">
        <f>G63+M67</f>
        <v>24000</v>
      </c>
      <c r="G63" s="1096">
        <v>0</v>
      </c>
      <c r="H63" s="408" t="s">
        <v>67</v>
      </c>
      <c r="I63" s="1108">
        <f>F63</f>
        <v>24000</v>
      </c>
      <c r="J63" s="1109">
        <v>0</v>
      </c>
      <c r="K63" s="1109">
        <v>0</v>
      </c>
      <c r="L63" s="1109">
        <v>24000</v>
      </c>
      <c r="M63" s="1124">
        <v>24000</v>
      </c>
      <c r="N63" s="409"/>
      <c r="O63" s="410"/>
    </row>
    <row r="64" spans="1:256" ht="17.100000000000001" customHeight="1" x14ac:dyDescent="0.2">
      <c r="A64" s="12"/>
      <c r="B64" s="1071"/>
      <c r="C64" s="1133"/>
      <c r="D64" s="1097"/>
      <c r="E64" s="1097"/>
      <c r="F64" s="1098"/>
      <c r="G64" s="1099"/>
      <c r="H64" s="411" t="s">
        <v>68</v>
      </c>
      <c r="I64" s="1110"/>
      <c r="J64" s="1111"/>
      <c r="K64" s="1111"/>
      <c r="L64" s="1111"/>
      <c r="M64" s="1111"/>
      <c r="N64" s="412"/>
      <c r="O64" s="413"/>
    </row>
    <row r="65" spans="1:256" ht="17.100000000000001" customHeight="1" x14ac:dyDescent="0.2">
      <c r="A65" s="12"/>
      <c r="B65" s="1071"/>
      <c r="C65" s="1133"/>
      <c r="D65" s="1097"/>
      <c r="E65" s="1097"/>
      <c r="F65" s="1098"/>
      <c r="G65" s="1099"/>
      <c r="H65" s="411" t="s">
        <v>355</v>
      </c>
      <c r="I65" s="1110"/>
      <c r="J65" s="1111"/>
      <c r="K65" s="1111"/>
      <c r="L65" s="1122"/>
      <c r="M65" s="1111"/>
      <c r="N65" s="426"/>
      <c r="O65" s="413"/>
    </row>
    <row r="66" spans="1:256" ht="17.100000000000001" customHeight="1" thickBot="1" x14ac:dyDescent="0.25">
      <c r="A66" s="12"/>
      <c r="B66" s="1071"/>
      <c r="C66" s="1133"/>
      <c r="D66" s="1097"/>
      <c r="E66" s="1097"/>
      <c r="F66" s="1098"/>
      <c r="G66" s="1099"/>
      <c r="H66" s="427" t="s">
        <v>23</v>
      </c>
      <c r="I66" s="1123"/>
      <c r="J66" s="1113"/>
      <c r="K66" s="1113"/>
      <c r="L66" s="1113"/>
      <c r="M66" s="1113"/>
      <c r="N66" s="428"/>
      <c r="O66" s="416"/>
    </row>
    <row r="67" spans="1:256" s="136" customFormat="1" ht="20.25" customHeight="1" thickBot="1" x14ac:dyDescent="0.25">
      <c r="A67" s="12"/>
      <c r="B67" s="1072"/>
      <c r="C67" s="1134"/>
      <c r="D67" s="1100"/>
      <c r="E67" s="1100"/>
      <c r="F67" s="1101"/>
      <c r="G67" s="1102"/>
      <c r="H67" s="434" t="s">
        <v>248</v>
      </c>
      <c r="I67" s="1117">
        <f>I63</f>
        <v>24000</v>
      </c>
      <c r="J67" s="1117">
        <f>J63</f>
        <v>0</v>
      </c>
      <c r="K67" s="1117">
        <f>K63</f>
        <v>0</v>
      </c>
      <c r="L67" s="1117">
        <f>L63</f>
        <v>24000</v>
      </c>
      <c r="M67" s="1117">
        <f>M63</f>
        <v>24000</v>
      </c>
      <c r="N67" s="435"/>
      <c r="O67" s="436"/>
      <c r="P67" s="11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</row>
    <row r="68" spans="1:256" ht="17.100000000000001" customHeight="1" x14ac:dyDescent="0.2">
      <c r="A68" s="12"/>
      <c r="B68" s="1070">
        <v>13</v>
      </c>
      <c r="C68" s="1132" t="s">
        <v>981</v>
      </c>
      <c r="D68" s="1094">
        <v>2025</v>
      </c>
      <c r="E68" s="1094">
        <v>2025</v>
      </c>
      <c r="F68" s="1095">
        <f>G68+M72</f>
        <v>4000</v>
      </c>
      <c r="G68" s="1096">
        <v>0</v>
      </c>
      <c r="H68" s="408" t="s">
        <v>67</v>
      </c>
      <c r="I68" s="1108">
        <f>F68</f>
        <v>4000</v>
      </c>
      <c r="J68" s="1109">
        <v>0</v>
      </c>
      <c r="K68" s="1109">
        <v>4000</v>
      </c>
      <c r="L68" s="1109">
        <v>4000</v>
      </c>
      <c r="M68" s="1109">
        <v>4000</v>
      </c>
      <c r="N68" s="409"/>
      <c r="O68" s="410"/>
    </row>
    <row r="69" spans="1:256" ht="17.100000000000001" customHeight="1" x14ac:dyDescent="0.2">
      <c r="A69" s="12"/>
      <c r="B69" s="1071"/>
      <c r="C69" s="1133"/>
      <c r="D69" s="1097"/>
      <c r="E69" s="1097"/>
      <c r="F69" s="1098"/>
      <c r="G69" s="1099"/>
      <c r="H69" s="411" t="s">
        <v>68</v>
      </c>
      <c r="I69" s="1110"/>
      <c r="J69" s="1111"/>
      <c r="K69" s="1111"/>
      <c r="L69" s="1111"/>
      <c r="M69" s="1111"/>
      <c r="N69" s="412"/>
      <c r="O69" s="413"/>
    </row>
    <row r="70" spans="1:256" ht="17.100000000000001" customHeight="1" x14ac:dyDescent="0.2">
      <c r="A70" s="12"/>
      <c r="B70" s="1071"/>
      <c r="C70" s="1133"/>
      <c r="D70" s="1097"/>
      <c r="E70" s="1097"/>
      <c r="F70" s="1098"/>
      <c r="G70" s="1099"/>
      <c r="H70" s="411" t="s">
        <v>355</v>
      </c>
      <c r="I70" s="1110"/>
      <c r="J70" s="1111"/>
      <c r="K70" s="1111"/>
      <c r="L70" s="1122"/>
      <c r="M70" s="1111"/>
      <c r="N70" s="426"/>
      <c r="O70" s="413"/>
    </row>
    <row r="71" spans="1:256" ht="17.100000000000001" customHeight="1" thickBot="1" x14ac:dyDescent="0.25">
      <c r="A71" s="12"/>
      <c r="B71" s="1071"/>
      <c r="C71" s="1133"/>
      <c r="D71" s="1097"/>
      <c r="E71" s="1097"/>
      <c r="F71" s="1098"/>
      <c r="G71" s="1099"/>
      <c r="H71" s="427" t="s">
        <v>23</v>
      </c>
      <c r="I71" s="1123"/>
      <c r="J71" s="1113"/>
      <c r="K71" s="1113"/>
      <c r="L71" s="1113"/>
      <c r="M71" s="1113"/>
      <c r="N71" s="428"/>
      <c r="O71" s="416"/>
    </row>
    <row r="72" spans="1:256" s="136" customFormat="1" ht="45" customHeight="1" thickBot="1" x14ac:dyDescent="0.25">
      <c r="A72" s="12"/>
      <c r="B72" s="1072"/>
      <c r="C72" s="1134"/>
      <c r="D72" s="1100"/>
      <c r="E72" s="1100"/>
      <c r="F72" s="1101"/>
      <c r="G72" s="1102"/>
      <c r="H72" s="434" t="s">
        <v>248</v>
      </c>
      <c r="I72" s="1117">
        <f>I68</f>
        <v>4000</v>
      </c>
      <c r="J72" s="1117">
        <f>J68</f>
        <v>0</v>
      </c>
      <c r="K72" s="1117">
        <f>K68</f>
        <v>4000</v>
      </c>
      <c r="L72" s="1117">
        <f>L68</f>
        <v>4000</v>
      </c>
      <c r="M72" s="1117">
        <f>M68</f>
        <v>4000</v>
      </c>
      <c r="N72" s="435"/>
      <c r="O72" s="436"/>
      <c r="P72" s="11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</row>
    <row r="73" spans="1:256" ht="17.100000000000001" customHeight="1" x14ac:dyDescent="0.2">
      <c r="A73" s="12"/>
      <c r="B73" s="1070">
        <v>14</v>
      </c>
      <c r="C73" s="1132" t="s">
        <v>982</v>
      </c>
      <c r="D73" s="1094">
        <v>2024</v>
      </c>
      <c r="E73" s="1094">
        <v>2025</v>
      </c>
      <c r="F73" s="1095">
        <f>G73+M77</f>
        <v>1738</v>
      </c>
      <c r="G73" s="1096">
        <v>758</v>
      </c>
      <c r="H73" s="408" t="s">
        <v>67</v>
      </c>
      <c r="I73" s="1108">
        <f>F73</f>
        <v>1738</v>
      </c>
      <c r="J73" s="1109">
        <v>400</v>
      </c>
      <c r="K73" s="1109">
        <v>400</v>
      </c>
      <c r="L73" s="1109">
        <v>980</v>
      </c>
      <c r="M73" s="1109">
        <v>980</v>
      </c>
      <c r="N73" s="409"/>
      <c r="O73" s="410"/>
    </row>
    <row r="74" spans="1:256" ht="17.100000000000001" customHeight="1" x14ac:dyDescent="0.2">
      <c r="A74" s="12"/>
      <c r="B74" s="1071"/>
      <c r="C74" s="1133"/>
      <c r="D74" s="1097"/>
      <c r="E74" s="1097"/>
      <c r="F74" s="1098"/>
      <c r="G74" s="1099"/>
      <c r="H74" s="411" t="s">
        <v>68</v>
      </c>
      <c r="I74" s="1110"/>
      <c r="J74" s="1111"/>
      <c r="K74" s="1111"/>
      <c r="L74" s="1111"/>
      <c r="M74" s="1111"/>
      <c r="N74" s="412"/>
      <c r="O74" s="413"/>
    </row>
    <row r="75" spans="1:256" ht="17.100000000000001" customHeight="1" x14ac:dyDescent="0.2">
      <c r="A75" s="12"/>
      <c r="B75" s="1071"/>
      <c r="C75" s="1133"/>
      <c r="D75" s="1097"/>
      <c r="E75" s="1097"/>
      <c r="F75" s="1098"/>
      <c r="G75" s="1099"/>
      <c r="H75" s="411" t="s">
        <v>355</v>
      </c>
      <c r="I75" s="1110"/>
      <c r="J75" s="1111"/>
      <c r="K75" s="1111"/>
      <c r="L75" s="1122"/>
      <c r="M75" s="1111"/>
      <c r="N75" s="426"/>
      <c r="O75" s="413"/>
    </row>
    <row r="76" spans="1:256" ht="17.100000000000001" customHeight="1" thickBot="1" x14ac:dyDescent="0.25">
      <c r="A76" s="12"/>
      <c r="B76" s="1071"/>
      <c r="C76" s="1133"/>
      <c r="D76" s="1097"/>
      <c r="E76" s="1097"/>
      <c r="F76" s="1098"/>
      <c r="G76" s="1099"/>
      <c r="H76" s="427" t="s">
        <v>23</v>
      </c>
      <c r="I76" s="1123"/>
      <c r="J76" s="1113"/>
      <c r="K76" s="1113"/>
      <c r="L76" s="1113"/>
      <c r="M76" s="1113"/>
      <c r="N76" s="428"/>
      <c r="O76" s="416"/>
    </row>
    <row r="77" spans="1:256" s="136" customFormat="1" ht="47.25" customHeight="1" thickBot="1" x14ac:dyDescent="0.25">
      <c r="A77" s="12"/>
      <c r="B77" s="1072"/>
      <c r="C77" s="1134"/>
      <c r="D77" s="1100"/>
      <c r="E77" s="1100"/>
      <c r="F77" s="1101"/>
      <c r="G77" s="1102"/>
      <c r="H77" s="434" t="s">
        <v>248</v>
      </c>
      <c r="I77" s="1117">
        <f>I73</f>
        <v>1738</v>
      </c>
      <c r="J77" s="1117">
        <f>J73</f>
        <v>400</v>
      </c>
      <c r="K77" s="1117">
        <f>K73</f>
        <v>400</v>
      </c>
      <c r="L77" s="1117">
        <f>L73</f>
        <v>980</v>
      </c>
      <c r="M77" s="1117">
        <f>M73</f>
        <v>980</v>
      </c>
      <c r="N77" s="435"/>
      <c r="O77" s="436"/>
      <c r="P77" s="11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</row>
    <row r="78" spans="1:256" ht="17.100000000000001" customHeight="1" x14ac:dyDescent="0.2">
      <c r="A78" s="12"/>
      <c r="B78" s="1070">
        <v>15</v>
      </c>
      <c r="C78" s="1132" t="s">
        <v>872</v>
      </c>
      <c r="D78" s="1094">
        <v>2017</v>
      </c>
      <c r="E78" s="1094">
        <v>2025</v>
      </c>
      <c r="F78" s="1095">
        <f>G78+M82</f>
        <v>4174</v>
      </c>
      <c r="G78" s="1096">
        <v>2174</v>
      </c>
      <c r="H78" s="408" t="s">
        <v>67</v>
      </c>
      <c r="I78" s="1108">
        <f>F78</f>
        <v>4174</v>
      </c>
      <c r="J78" s="1109">
        <v>500</v>
      </c>
      <c r="K78" s="1109">
        <v>900</v>
      </c>
      <c r="L78" s="1109">
        <v>1400</v>
      </c>
      <c r="M78" s="1109">
        <v>2000</v>
      </c>
      <c r="N78" s="409"/>
      <c r="O78" s="410"/>
    </row>
    <row r="79" spans="1:256" ht="17.100000000000001" customHeight="1" x14ac:dyDescent="0.2">
      <c r="A79" s="12"/>
      <c r="B79" s="1071"/>
      <c r="C79" s="1133"/>
      <c r="D79" s="1097"/>
      <c r="E79" s="1097"/>
      <c r="F79" s="1098"/>
      <c r="G79" s="1099"/>
      <c r="H79" s="411" t="s">
        <v>68</v>
      </c>
      <c r="I79" s="1110"/>
      <c r="J79" s="1111"/>
      <c r="K79" s="1111"/>
      <c r="L79" s="1111"/>
      <c r="M79" s="1111"/>
      <c r="N79" s="412"/>
      <c r="O79" s="413"/>
    </row>
    <row r="80" spans="1:256" ht="17.100000000000001" customHeight="1" x14ac:dyDescent="0.2">
      <c r="A80" s="12"/>
      <c r="B80" s="1071"/>
      <c r="C80" s="1133"/>
      <c r="D80" s="1097"/>
      <c r="E80" s="1097"/>
      <c r="F80" s="1098"/>
      <c r="G80" s="1099"/>
      <c r="H80" s="411" t="s">
        <v>355</v>
      </c>
      <c r="I80" s="1110"/>
      <c r="J80" s="1111"/>
      <c r="K80" s="1111"/>
      <c r="L80" s="1122"/>
      <c r="M80" s="1111"/>
      <c r="N80" s="426"/>
      <c r="O80" s="413"/>
    </row>
    <row r="81" spans="1:256" ht="17.100000000000001" customHeight="1" thickBot="1" x14ac:dyDescent="0.25">
      <c r="A81" s="12"/>
      <c r="B81" s="1071"/>
      <c r="C81" s="1133"/>
      <c r="D81" s="1097"/>
      <c r="E81" s="1097"/>
      <c r="F81" s="1098"/>
      <c r="G81" s="1099"/>
      <c r="H81" s="427" t="s">
        <v>23</v>
      </c>
      <c r="I81" s="1123"/>
      <c r="J81" s="1113"/>
      <c r="K81" s="1113"/>
      <c r="L81" s="1113"/>
      <c r="M81" s="1113"/>
      <c r="N81" s="428"/>
      <c r="O81" s="416"/>
    </row>
    <row r="82" spans="1:256" s="136" customFormat="1" ht="36" customHeight="1" thickBot="1" x14ac:dyDescent="0.25">
      <c r="A82" s="12"/>
      <c r="B82" s="1072"/>
      <c r="C82" s="1134"/>
      <c r="D82" s="1100"/>
      <c r="E82" s="1100"/>
      <c r="F82" s="1101"/>
      <c r="G82" s="1102"/>
      <c r="H82" s="434" t="s">
        <v>248</v>
      </c>
      <c r="I82" s="1117">
        <f>I78</f>
        <v>4174</v>
      </c>
      <c r="J82" s="1117">
        <f>J78</f>
        <v>500</v>
      </c>
      <c r="K82" s="1117">
        <f>K78</f>
        <v>900</v>
      </c>
      <c r="L82" s="1117">
        <f>L78</f>
        <v>1400</v>
      </c>
      <c r="M82" s="1117">
        <f>M78</f>
        <v>2000</v>
      </c>
      <c r="N82" s="435"/>
      <c r="O82" s="436"/>
      <c r="P82" s="11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  <c r="IU82" s="5"/>
      <c r="IV82" s="5"/>
    </row>
    <row r="83" spans="1:256" ht="17.100000000000001" customHeight="1" x14ac:dyDescent="0.2">
      <c r="A83" s="12"/>
      <c r="B83" s="1070">
        <v>17</v>
      </c>
      <c r="C83" s="1132" t="s">
        <v>918</v>
      </c>
      <c r="D83" s="1094">
        <v>2025</v>
      </c>
      <c r="E83" s="1094">
        <v>2025</v>
      </c>
      <c r="F83" s="1095">
        <f>G83+M87</f>
        <v>400</v>
      </c>
      <c r="G83" s="1096">
        <v>0</v>
      </c>
      <c r="H83" s="408" t="s">
        <v>67</v>
      </c>
      <c r="I83" s="1108">
        <f>F83</f>
        <v>400</v>
      </c>
      <c r="J83" s="1109">
        <v>400</v>
      </c>
      <c r="K83" s="1109">
        <v>400</v>
      </c>
      <c r="L83" s="1109">
        <v>400</v>
      </c>
      <c r="M83" s="1109">
        <v>400</v>
      </c>
      <c r="N83" s="409"/>
      <c r="O83" s="410"/>
    </row>
    <row r="84" spans="1:256" ht="17.100000000000001" customHeight="1" x14ac:dyDescent="0.2">
      <c r="A84" s="12"/>
      <c r="B84" s="1071"/>
      <c r="C84" s="1133"/>
      <c r="D84" s="1097"/>
      <c r="E84" s="1097"/>
      <c r="F84" s="1098"/>
      <c r="G84" s="1099"/>
      <c r="H84" s="411" t="s">
        <v>68</v>
      </c>
      <c r="I84" s="1110"/>
      <c r="J84" s="1111"/>
      <c r="K84" s="1111"/>
      <c r="L84" s="1111"/>
      <c r="M84" s="1111"/>
      <c r="N84" s="412"/>
      <c r="O84" s="413"/>
    </row>
    <row r="85" spans="1:256" ht="17.100000000000001" customHeight="1" x14ac:dyDescent="0.2">
      <c r="A85" s="12"/>
      <c r="B85" s="1071"/>
      <c r="C85" s="1133"/>
      <c r="D85" s="1097"/>
      <c r="E85" s="1097"/>
      <c r="F85" s="1098"/>
      <c r="G85" s="1099"/>
      <c r="H85" s="411" t="s">
        <v>355</v>
      </c>
      <c r="I85" s="1110"/>
      <c r="J85" s="1111"/>
      <c r="K85" s="1111"/>
      <c r="L85" s="1122"/>
      <c r="M85" s="1111"/>
      <c r="N85" s="426"/>
      <c r="O85" s="413"/>
    </row>
    <row r="86" spans="1:256" ht="17.100000000000001" customHeight="1" thickBot="1" x14ac:dyDescent="0.25">
      <c r="A86" s="12"/>
      <c r="B86" s="1071"/>
      <c r="C86" s="1133"/>
      <c r="D86" s="1097"/>
      <c r="E86" s="1097"/>
      <c r="F86" s="1098"/>
      <c r="G86" s="1099"/>
      <c r="H86" s="427" t="s">
        <v>23</v>
      </c>
      <c r="I86" s="1123"/>
      <c r="J86" s="1113"/>
      <c r="K86" s="1113"/>
      <c r="L86" s="1113"/>
      <c r="M86" s="1113"/>
      <c r="N86" s="428"/>
      <c r="O86" s="416"/>
    </row>
    <row r="87" spans="1:256" s="136" customFormat="1" ht="29.25" customHeight="1" thickBot="1" x14ac:dyDescent="0.25">
      <c r="A87" s="12"/>
      <c r="B87" s="1072"/>
      <c r="C87" s="1134"/>
      <c r="D87" s="1100"/>
      <c r="E87" s="1100"/>
      <c r="F87" s="1101"/>
      <c r="G87" s="1102"/>
      <c r="H87" s="434" t="s">
        <v>248</v>
      </c>
      <c r="I87" s="1117">
        <f>I83</f>
        <v>400</v>
      </c>
      <c r="J87" s="1117">
        <f>J83</f>
        <v>400</v>
      </c>
      <c r="K87" s="1117">
        <f>K83</f>
        <v>400</v>
      </c>
      <c r="L87" s="1117">
        <f>L83</f>
        <v>400</v>
      </c>
      <c r="M87" s="1117">
        <f>M83</f>
        <v>400</v>
      </c>
      <c r="N87" s="435"/>
      <c r="O87" s="436"/>
      <c r="P87" s="11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5"/>
      <c r="IU87" s="5"/>
      <c r="IV87" s="5"/>
    </row>
    <row r="88" spans="1:256" ht="17.100000000000001" customHeight="1" x14ac:dyDescent="0.2">
      <c r="A88" s="12"/>
      <c r="B88" s="1070">
        <v>18</v>
      </c>
      <c r="C88" s="1132" t="s">
        <v>871</v>
      </c>
      <c r="D88" s="1094">
        <v>2025</v>
      </c>
      <c r="E88" s="1094">
        <v>2025</v>
      </c>
      <c r="F88" s="1095">
        <f>G88+M92</f>
        <v>990</v>
      </c>
      <c r="G88" s="1106">
        <v>0</v>
      </c>
      <c r="H88" s="408" t="s">
        <v>67</v>
      </c>
      <c r="I88" s="1108">
        <f>F88</f>
        <v>990</v>
      </c>
      <c r="J88" s="1109">
        <v>247</v>
      </c>
      <c r="K88" s="1109">
        <v>495</v>
      </c>
      <c r="L88" s="1109">
        <v>743</v>
      </c>
      <c r="M88" s="1109">
        <v>990</v>
      </c>
      <c r="N88" s="409"/>
      <c r="O88" s="410"/>
    </row>
    <row r="89" spans="1:256" ht="17.100000000000001" customHeight="1" x14ac:dyDescent="0.2">
      <c r="A89" s="12"/>
      <c r="B89" s="1071"/>
      <c r="C89" s="1133"/>
      <c r="D89" s="1097"/>
      <c r="E89" s="1097"/>
      <c r="F89" s="1098"/>
      <c r="G89" s="1107"/>
      <c r="H89" s="411" t="s">
        <v>68</v>
      </c>
      <c r="I89" s="1110"/>
      <c r="J89" s="1111"/>
      <c r="K89" s="1111"/>
      <c r="L89" s="1111"/>
      <c r="M89" s="1111"/>
      <c r="N89" s="412"/>
      <c r="O89" s="413"/>
    </row>
    <row r="90" spans="1:256" ht="17.100000000000001" customHeight="1" x14ac:dyDescent="0.2">
      <c r="A90" s="12"/>
      <c r="B90" s="1071"/>
      <c r="C90" s="1133"/>
      <c r="D90" s="1097"/>
      <c r="E90" s="1097"/>
      <c r="F90" s="1098"/>
      <c r="G90" s="1107"/>
      <c r="H90" s="411" t="s">
        <v>355</v>
      </c>
      <c r="I90" s="1110"/>
      <c r="J90" s="1111"/>
      <c r="K90" s="1111"/>
      <c r="L90" s="1122"/>
      <c r="M90" s="1111"/>
      <c r="N90" s="426"/>
      <c r="O90" s="413"/>
    </row>
    <row r="91" spans="1:256" ht="17.100000000000001" customHeight="1" thickBot="1" x14ac:dyDescent="0.25">
      <c r="A91" s="12"/>
      <c r="B91" s="1071"/>
      <c r="C91" s="1133"/>
      <c r="D91" s="1097"/>
      <c r="E91" s="1097"/>
      <c r="F91" s="1098"/>
      <c r="G91" s="1107"/>
      <c r="H91" s="427" t="s">
        <v>23</v>
      </c>
      <c r="I91" s="1123"/>
      <c r="J91" s="1113"/>
      <c r="K91" s="1113"/>
      <c r="L91" s="1113"/>
      <c r="M91" s="1113"/>
      <c r="N91" s="428"/>
      <c r="O91" s="416"/>
    </row>
    <row r="92" spans="1:256" s="136" customFormat="1" ht="17.100000000000001" customHeight="1" thickBot="1" x14ac:dyDescent="0.25">
      <c r="A92" s="12"/>
      <c r="B92" s="1072"/>
      <c r="C92" s="1134"/>
      <c r="D92" s="1100"/>
      <c r="E92" s="1100"/>
      <c r="F92" s="1101"/>
      <c r="G92" s="1102"/>
      <c r="H92" s="434" t="s">
        <v>248</v>
      </c>
      <c r="I92" s="1117">
        <f>I88</f>
        <v>990</v>
      </c>
      <c r="J92" s="1117">
        <f>J88</f>
        <v>247</v>
      </c>
      <c r="K92" s="1117">
        <f>K88</f>
        <v>495</v>
      </c>
      <c r="L92" s="1117">
        <f>L88</f>
        <v>743</v>
      </c>
      <c r="M92" s="1117">
        <f>M88</f>
        <v>990</v>
      </c>
      <c r="N92" s="435"/>
      <c r="O92" s="436"/>
      <c r="P92" s="11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  <c r="IV92" s="5"/>
    </row>
    <row r="93" spans="1:256" ht="17.100000000000001" customHeight="1" x14ac:dyDescent="0.2">
      <c r="A93" s="12"/>
      <c r="B93" s="1070">
        <v>19</v>
      </c>
      <c r="C93" s="1132" t="s">
        <v>870</v>
      </c>
      <c r="D93" s="1094">
        <v>2020</v>
      </c>
      <c r="E93" s="1094">
        <v>2025</v>
      </c>
      <c r="F93" s="1095">
        <f>G93+M97</f>
        <v>226</v>
      </c>
      <c r="G93" s="1096">
        <v>126</v>
      </c>
      <c r="H93" s="408" t="s">
        <v>67</v>
      </c>
      <c r="I93" s="1108">
        <f>F93</f>
        <v>226</v>
      </c>
      <c r="J93" s="1109">
        <v>0</v>
      </c>
      <c r="K93" s="1109">
        <v>100</v>
      </c>
      <c r="L93" s="1109">
        <v>100</v>
      </c>
      <c r="M93" s="1109">
        <v>100</v>
      </c>
      <c r="N93" s="409"/>
      <c r="O93" s="410"/>
    </row>
    <row r="94" spans="1:256" ht="17.100000000000001" customHeight="1" x14ac:dyDescent="0.2">
      <c r="A94" s="12"/>
      <c r="B94" s="1071"/>
      <c r="C94" s="1133"/>
      <c r="D94" s="1097"/>
      <c r="E94" s="1097"/>
      <c r="F94" s="1098"/>
      <c r="G94" s="1099"/>
      <c r="H94" s="411" t="s">
        <v>68</v>
      </c>
      <c r="I94" s="1110"/>
      <c r="J94" s="1111"/>
      <c r="K94" s="1111"/>
      <c r="L94" s="1111"/>
      <c r="M94" s="1111"/>
      <c r="N94" s="412"/>
      <c r="O94" s="413"/>
    </row>
    <row r="95" spans="1:256" ht="17.100000000000001" customHeight="1" x14ac:dyDescent="0.2">
      <c r="A95" s="12"/>
      <c r="B95" s="1071"/>
      <c r="C95" s="1133"/>
      <c r="D95" s="1097"/>
      <c r="E95" s="1097"/>
      <c r="F95" s="1098"/>
      <c r="G95" s="1099"/>
      <c r="H95" s="411" t="s">
        <v>355</v>
      </c>
      <c r="I95" s="1110"/>
      <c r="J95" s="1111"/>
      <c r="K95" s="1111"/>
      <c r="L95" s="1122"/>
      <c r="M95" s="1111"/>
      <c r="N95" s="426"/>
      <c r="O95" s="413"/>
    </row>
    <row r="96" spans="1:256" ht="17.100000000000001" customHeight="1" thickBot="1" x14ac:dyDescent="0.25">
      <c r="A96" s="12"/>
      <c r="B96" s="1071"/>
      <c r="C96" s="1133"/>
      <c r="D96" s="1097"/>
      <c r="E96" s="1097"/>
      <c r="F96" s="1098"/>
      <c r="G96" s="1099"/>
      <c r="H96" s="427" t="s">
        <v>23</v>
      </c>
      <c r="I96" s="1123"/>
      <c r="J96" s="1113"/>
      <c r="K96" s="1113"/>
      <c r="L96" s="1113"/>
      <c r="M96" s="1113"/>
      <c r="N96" s="428"/>
      <c r="O96" s="416"/>
    </row>
    <row r="97" spans="1:256" s="136" customFormat="1" ht="79.5" customHeight="1" thickBot="1" x14ac:dyDescent="0.25">
      <c r="A97" s="12"/>
      <c r="B97" s="1072"/>
      <c r="C97" s="1134"/>
      <c r="D97" s="1100"/>
      <c r="E97" s="1100"/>
      <c r="F97" s="1101"/>
      <c r="G97" s="1102"/>
      <c r="H97" s="434" t="s">
        <v>248</v>
      </c>
      <c r="I97" s="1117">
        <f>I93</f>
        <v>226</v>
      </c>
      <c r="J97" s="1117">
        <f>J93</f>
        <v>0</v>
      </c>
      <c r="K97" s="1117">
        <f>K93</f>
        <v>100</v>
      </c>
      <c r="L97" s="1117">
        <f>L93</f>
        <v>100</v>
      </c>
      <c r="M97" s="1117">
        <f>M93</f>
        <v>100</v>
      </c>
      <c r="N97" s="435"/>
      <c r="O97" s="436"/>
      <c r="P97" s="11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</row>
    <row r="98" spans="1:256" ht="17.100000000000001" customHeight="1" x14ac:dyDescent="0.2">
      <c r="A98" s="12"/>
      <c r="B98" s="1070">
        <v>20</v>
      </c>
      <c r="C98" s="1132" t="s">
        <v>995</v>
      </c>
      <c r="D98" s="1094">
        <v>2025</v>
      </c>
      <c r="E98" s="1094">
        <v>2025</v>
      </c>
      <c r="F98" s="1095">
        <v>867</v>
      </c>
      <c r="G98" s="1096">
        <v>517</v>
      </c>
      <c r="H98" s="408" t="s">
        <v>67</v>
      </c>
      <c r="I98" s="1108">
        <f>F98</f>
        <v>867</v>
      </c>
      <c r="J98" s="1109">
        <v>0</v>
      </c>
      <c r="K98" s="1109">
        <v>100</v>
      </c>
      <c r="L98" s="1109">
        <v>100</v>
      </c>
      <c r="M98" s="1109">
        <v>350</v>
      </c>
      <c r="N98" s="409"/>
      <c r="O98" s="410"/>
    </row>
    <row r="99" spans="1:256" ht="17.100000000000001" customHeight="1" x14ac:dyDescent="0.2">
      <c r="A99" s="12"/>
      <c r="B99" s="1071"/>
      <c r="C99" s="1133"/>
      <c r="D99" s="1097"/>
      <c r="E99" s="1097"/>
      <c r="F99" s="1098"/>
      <c r="G99" s="1099"/>
      <c r="H99" s="411" t="s">
        <v>68</v>
      </c>
      <c r="I99" s="1110"/>
      <c r="J99" s="1111"/>
      <c r="K99" s="1111"/>
      <c r="L99" s="1111"/>
      <c r="M99" s="1111"/>
      <c r="N99" s="412"/>
      <c r="O99" s="413"/>
    </row>
    <row r="100" spans="1:256" ht="17.100000000000001" customHeight="1" x14ac:dyDescent="0.2">
      <c r="A100" s="12"/>
      <c r="B100" s="1071"/>
      <c r="C100" s="1133"/>
      <c r="D100" s="1097"/>
      <c r="E100" s="1097"/>
      <c r="F100" s="1098"/>
      <c r="G100" s="1099"/>
      <c r="H100" s="411" t="s">
        <v>355</v>
      </c>
      <c r="I100" s="1110"/>
      <c r="J100" s="1111"/>
      <c r="K100" s="1111"/>
      <c r="L100" s="1122"/>
      <c r="M100" s="1111"/>
      <c r="N100" s="426"/>
      <c r="O100" s="413"/>
    </row>
    <row r="101" spans="1:256" ht="17.100000000000001" customHeight="1" thickBot="1" x14ac:dyDescent="0.25">
      <c r="A101" s="12"/>
      <c r="B101" s="1071"/>
      <c r="C101" s="1133"/>
      <c r="D101" s="1097"/>
      <c r="E101" s="1097"/>
      <c r="F101" s="1098"/>
      <c r="G101" s="1099"/>
      <c r="H101" s="427" t="s">
        <v>23</v>
      </c>
      <c r="I101" s="1123"/>
      <c r="J101" s="1113"/>
      <c r="K101" s="1113"/>
      <c r="L101" s="1113"/>
      <c r="M101" s="1113"/>
      <c r="N101" s="428"/>
      <c r="O101" s="416"/>
    </row>
    <row r="102" spans="1:256" s="136" customFormat="1" ht="29.25" customHeight="1" thickBot="1" x14ac:dyDescent="0.25">
      <c r="A102" s="12"/>
      <c r="B102" s="1071"/>
      <c r="C102" s="1134"/>
      <c r="D102" s="1097"/>
      <c r="E102" s="1097"/>
      <c r="F102" s="1098"/>
      <c r="G102" s="1099"/>
      <c r="H102" s="809" t="s">
        <v>248</v>
      </c>
      <c r="I102" s="1125">
        <f>I98</f>
        <v>867</v>
      </c>
      <c r="J102" s="1125">
        <f>J98</f>
        <v>0</v>
      </c>
      <c r="K102" s="1125">
        <f>K98</f>
        <v>100</v>
      </c>
      <c r="L102" s="1125">
        <f>L98</f>
        <v>100</v>
      </c>
      <c r="M102" s="1125">
        <f>M98</f>
        <v>350</v>
      </c>
      <c r="N102" s="810"/>
      <c r="O102" s="811"/>
      <c r="P102" s="11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  <c r="IV102" s="5"/>
    </row>
    <row r="103" spans="1:256" s="136" customFormat="1" ht="24.95" customHeight="1" thickBot="1" x14ac:dyDescent="0.35">
      <c r="A103" s="5"/>
      <c r="B103" s="812"/>
      <c r="C103" s="816" t="s">
        <v>206</v>
      </c>
      <c r="D103" s="813"/>
      <c r="E103" s="813"/>
      <c r="F103" s="1135">
        <f>F8+F13+F18+F23+F28+F33+F38+F43+F48+F53+F58+F63+F73+F68+F78+F83+F88+F93+F98</f>
        <v>75614</v>
      </c>
      <c r="G103" s="1135">
        <f t="shared" ref="G103:M103" si="0">G8+G13+G18+G23+G28+G33+G38+G43+G48+G53+G58+G63+G73+G68+G78+G83+G88+G93+G98</f>
        <v>32174</v>
      </c>
      <c r="H103" s="815"/>
      <c r="I103" s="1135">
        <f t="shared" si="0"/>
        <v>75614</v>
      </c>
      <c r="J103" s="1135">
        <f t="shared" si="0"/>
        <v>2121</v>
      </c>
      <c r="K103" s="1135">
        <f t="shared" si="0"/>
        <v>10795</v>
      </c>
      <c r="L103" s="1135">
        <f t="shared" si="0"/>
        <v>41263</v>
      </c>
      <c r="M103" s="1135">
        <f t="shared" si="0"/>
        <v>43440</v>
      </c>
      <c r="N103" s="813"/>
      <c r="O103" s="814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  <c r="IV103" s="5"/>
    </row>
    <row r="104" spans="1:256" s="136" customFormat="1" ht="24.95" customHeight="1" x14ac:dyDescent="0.2">
      <c r="A104" s="5"/>
      <c r="B104" s="5"/>
      <c r="C104" s="5"/>
      <c r="D104" s="5"/>
      <c r="E104" s="5"/>
      <c r="F104" s="5"/>
      <c r="G104" s="817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  <c r="IU104" s="5"/>
      <c r="IV104" s="5"/>
    </row>
    <row r="105" spans="1:256" s="136" customFormat="1" ht="24.9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  <c r="IV105" s="5"/>
    </row>
    <row r="106" spans="1:256" s="136" customFormat="1" ht="24.9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  <c r="IV106" s="5"/>
    </row>
    <row r="107" spans="1:256" ht="20.100000000000001" customHeight="1" x14ac:dyDescent="0.2"/>
    <row r="108" spans="1:256" ht="20.100000000000001" customHeight="1" x14ac:dyDescent="0.2"/>
    <row r="109" spans="1:256" ht="20.100000000000001" customHeight="1" x14ac:dyDescent="0.2"/>
  </sheetData>
  <mergeCells count="126">
    <mergeCell ref="B98:B102"/>
    <mergeCell ref="C98:C102"/>
    <mergeCell ref="D98:D102"/>
    <mergeCell ref="E98:E102"/>
    <mergeCell ref="F98:F102"/>
    <mergeCell ref="G98:G102"/>
    <mergeCell ref="B83:B87"/>
    <mergeCell ref="C83:C87"/>
    <mergeCell ref="D83:D87"/>
    <mergeCell ref="E83:E87"/>
    <mergeCell ref="F83:F87"/>
    <mergeCell ref="G83:G87"/>
    <mergeCell ref="G93:G97"/>
    <mergeCell ref="B93:B97"/>
    <mergeCell ref="C93:C97"/>
    <mergeCell ref="D93:D97"/>
    <mergeCell ref="E93:E97"/>
    <mergeCell ref="F93:F97"/>
    <mergeCell ref="G63:G67"/>
    <mergeCell ref="B63:B67"/>
    <mergeCell ref="C63:C67"/>
    <mergeCell ref="D63:D67"/>
    <mergeCell ref="E63:E67"/>
    <mergeCell ref="F63:F67"/>
    <mergeCell ref="B88:B92"/>
    <mergeCell ref="C88:C92"/>
    <mergeCell ref="D88:D92"/>
    <mergeCell ref="E88:E92"/>
    <mergeCell ref="F88:F92"/>
    <mergeCell ref="G88:G92"/>
    <mergeCell ref="F78:F82"/>
    <mergeCell ref="B78:B82"/>
    <mergeCell ref="C78:C82"/>
    <mergeCell ref="D78:D82"/>
    <mergeCell ref="E78:E82"/>
    <mergeCell ref="G78:G82"/>
    <mergeCell ref="B68:B72"/>
    <mergeCell ref="C68:C72"/>
    <mergeCell ref="D68:D72"/>
    <mergeCell ref="E68:E72"/>
    <mergeCell ref="F68:F72"/>
    <mergeCell ref="G68:G72"/>
    <mergeCell ref="B53:B57"/>
    <mergeCell ref="C53:C57"/>
    <mergeCell ref="D53:D57"/>
    <mergeCell ref="E53:E57"/>
    <mergeCell ref="F53:F57"/>
    <mergeCell ref="G53:G57"/>
    <mergeCell ref="G58:G62"/>
    <mergeCell ref="B58:B62"/>
    <mergeCell ref="C58:C62"/>
    <mergeCell ref="D58:D62"/>
    <mergeCell ref="E58:E62"/>
    <mergeCell ref="F58:F62"/>
    <mergeCell ref="C48:C52"/>
    <mergeCell ref="D48:D52"/>
    <mergeCell ref="E48:E52"/>
    <mergeCell ref="F48:F52"/>
    <mergeCell ref="G48:G52"/>
    <mergeCell ref="F33:F37"/>
    <mergeCell ref="G33:G37"/>
    <mergeCell ref="B38:B42"/>
    <mergeCell ref="C38:C42"/>
    <mergeCell ref="D38:D42"/>
    <mergeCell ref="E38:E42"/>
    <mergeCell ref="F38:F42"/>
    <mergeCell ref="G38:G42"/>
    <mergeCell ref="B33:B37"/>
    <mergeCell ref="C33:C37"/>
    <mergeCell ref="D33:D37"/>
    <mergeCell ref="E33:E37"/>
    <mergeCell ref="B43:B47"/>
    <mergeCell ref="C43:C47"/>
    <mergeCell ref="D43:D47"/>
    <mergeCell ref="E43:E47"/>
    <mergeCell ref="F43:F47"/>
    <mergeCell ref="G43:G47"/>
    <mergeCell ref="B48:B52"/>
    <mergeCell ref="E18:E22"/>
    <mergeCell ref="F18:F22"/>
    <mergeCell ref="G18:G22"/>
    <mergeCell ref="B13:B17"/>
    <mergeCell ref="C13:C17"/>
    <mergeCell ref="D13:D17"/>
    <mergeCell ref="E13:E17"/>
    <mergeCell ref="F13:F17"/>
    <mergeCell ref="B28:B32"/>
    <mergeCell ref="C28:C32"/>
    <mergeCell ref="D28:D32"/>
    <mergeCell ref="E28:E32"/>
    <mergeCell ref="B3:O3"/>
    <mergeCell ref="B6:B7"/>
    <mergeCell ref="C6:C7"/>
    <mergeCell ref="D6:D7"/>
    <mergeCell ref="E6:E7"/>
    <mergeCell ref="F6:F7"/>
    <mergeCell ref="G6:G7"/>
    <mergeCell ref="H6:H7"/>
    <mergeCell ref="I6:I7"/>
    <mergeCell ref="J6:M6"/>
    <mergeCell ref="N6:N7"/>
    <mergeCell ref="O6:O7"/>
    <mergeCell ref="G8:G12"/>
    <mergeCell ref="B8:B12"/>
    <mergeCell ref="C8:C12"/>
    <mergeCell ref="D8:D12"/>
    <mergeCell ref="E8:E12"/>
    <mergeCell ref="F8:F12"/>
    <mergeCell ref="B73:B77"/>
    <mergeCell ref="C73:C77"/>
    <mergeCell ref="D73:D77"/>
    <mergeCell ref="E73:E77"/>
    <mergeCell ref="F73:F77"/>
    <mergeCell ref="G73:G77"/>
    <mergeCell ref="G28:G32"/>
    <mergeCell ref="B23:B27"/>
    <mergeCell ref="C23:C27"/>
    <mergeCell ref="D23:D27"/>
    <mergeCell ref="E23:E27"/>
    <mergeCell ref="F23:F27"/>
    <mergeCell ref="G23:G27"/>
    <mergeCell ref="F28:F32"/>
    <mergeCell ref="G13:G17"/>
    <mergeCell ref="B18:B22"/>
    <mergeCell ref="C18:C22"/>
    <mergeCell ref="D18:D22"/>
  </mergeCells>
  <phoneticPr fontId="3" type="noConversion"/>
  <conditionalFormatting sqref="N8:N32">
    <cfRule type="expression" dxfId="56" priority="77" stopIfTrue="1">
      <formula>#REF!&gt;0</formula>
    </cfRule>
  </conditionalFormatting>
  <conditionalFormatting sqref="O8:O32">
    <cfRule type="expression" dxfId="55" priority="110" stopIfTrue="1">
      <formula>#REF!&gt;0</formula>
    </cfRule>
  </conditionalFormatting>
  <conditionalFormatting sqref="O8:O32">
    <cfRule type="expression" dxfId="54" priority="111" stopIfTrue="1">
      <formula>#REF!&gt;0</formula>
    </cfRule>
  </conditionalFormatting>
  <conditionalFormatting sqref="N8:N32 N73:O77">
    <cfRule type="expression" dxfId="53" priority="112" stopIfTrue="1">
      <formula>#REF!&gt;0</formula>
    </cfRule>
  </conditionalFormatting>
  <conditionalFormatting sqref="N33:N37">
    <cfRule type="expression" dxfId="52" priority="73" stopIfTrue="1">
      <formula>#REF!&gt;0</formula>
    </cfRule>
  </conditionalFormatting>
  <conditionalFormatting sqref="O33:O37">
    <cfRule type="expression" dxfId="51" priority="74" stopIfTrue="1">
      <formula>#REF!&gt;0</formula>
    </cfRule>
  </conditionalFormatting>
  <conditionalFormatting sqref="O33:O37">
    <cfRule type="expression" dxfId="50" priority="75" stopIfTrue="1">
      <formula>#REF!&gt;0</formula>
    </cfRule>
  </conditionalFormatting>
  <conditionalFormatting sqref="N33:N37">
    <cfRule type="expression" dxfId="49" priority="76" stopIfTrue="1">
      <formula>#REF!&gt;0</formula>
    </cfRule>
  </conditionalFormatting>
  <conditionalFormatting sqref="N38:N42">
    <cfRule type="expression" dxfId="48" priority="69" stopIfTrue="1">
      <formula>#REF!&gt;0</formula>
    </cfRule>
  </conditionalFormatting>
  <conditionalFormatting sqref="O38:O42">
    <cfRule type="expression" dxfId="47" priority="70" stopIfTrue="1">
      <formula>#REF!&gt;0</formula>
    </cfRule>
  </conditionalFormatting>
  <conditionalFormatting sqref="O38:O42">
    <cfRule type="expression" dxfId="46" priority="71" stopIfTrue="1">
      <formula>#REF!&gt;0</formula>
    </cfRule>
  </conditionalFormatting>
  <conditionalFormatting sqref="N38:N42">
    <cfRule type="expression" dxfId="45" priority="72" stopIfTrue="1">
      <formula>#REF!&gt;0</formula>
    </cfRule>
  </conditionalFormatting>
  <conditionalFormatting sqref="N43:N47">
    <cfRule type="expression" dxfId="44" priority="65" stopIfTrue="1">
      <formula>#REF!&gt;0</formula>
    </cfRule>
  </conditionalFormatting>
  <conditionalFormatting sqref="O43:O47">
    <cfRule type="expression" dxfId="43" priority="66" stopIfTrue="1">
      <formula>#REF!&gt;0</formula>
    </cfRule>
  </conditionalFormatting>
  <conditionalFormatting sqref="O43:O47">
    <cfRule type="expression" dxfId="42" priority="67" stopIfTrue="1">
      <formula>#REF!&gt;0</formula>
    </cfRule>
  </conditionalFormatting>
  <conditionalFormatting sqref="N43:N47">
    <cfRule type="expression" dxfId="41" priority="68" stopIfTrue="1">
      <formula>#REF!&gt;0</formula>
    </cfRule>
  </conditionalFormatting>
  <conditionalFormatting sqref="N48:N52">
    <cfRule type="expression" dxfId="40" priority="61" stopIfTrue="1">
      <formula>#REF!&gt;0</formula>
    </cfRule>
  </conditionalFormatting>
  <conditionalFormatting sqref="O48:O52">
    <cfRule type="expression" dxfId="39" priority="62" stopIfTrue="1">
      <formula>#REF!&gt;0</formula>
    </cfRule>
  </conditionalFormatting>
  <conditionalFormatting sqref="O48:O52">
    <cfRule type="expression" dxfId="38" priority="63" stopIfTrue="1">
      <formula>#REF!&gt;0</formula>
    </cfRule>
  </conditionalFormatting>
  <conditionalFormatting sqref="N48:N52">
    <cfRule type="expression" dxfId="37" priority="64" stopIfTrue="1">
      <formula>#REF!&gt;0</formula>
    </cfRule>
  </conditionalFormatting>
  <conditionalFormatting sqref="N53:N57">
    <cfRule type="expression" dxfId="36" priority="53" stopIfTrue="1">
      <formula>#REF!&gt;0</formula>
    </cfRule>
  </conditionalFormatting>
  <conditionalFormatting sqref="O53:O57">
    <cfRule type="expression" dxfId="35" priority="54" stopIfTrue="1">
      <formula>#REF!&gt;0</formula>
    </cfRule>
  </conditionalFormatting>
  <conditionalFormatting sqref="O53:O57">
    <cfRule type="expression" dxfId="34" priority="55" stopIfTrue="1">
      <formula>#REF!&gt;0</formula>
    </cfRule>
  </conditionalFormatting>
  <conditionalFormatting sqref="N53:N57">
    <cfRule type="expression" dxfId="33" priority="56" stopIfTrue="1">
      <formula>#REF!&gt;0</formula>
    </cfRule>
  </conditionalFormatting>
  <conditionalFormatting sqref="N58:N62">
    <cfRule type="expression" dxfId="32" priority="49" stopIfTrue="1">
      <formula>#REF!&gt;0</formula>
    </cfRule>
  </conditionalFormatting>
  <conditionalFormatting sqref="O58:O62">
    <cfRule type="expression" dxfId="31" priority="50" stopIfTrue="1">
      <formula>#REF!&gt;0</formula>
    </cfRule>
  </conditionalFormatting>
  <conditionalFormatting sqref="O58:O62">
    <cfRule type="expression" dxfId="30" priority="51" stopIfTrue="1">
      <formula>#REF!&gt;0</formula>
    </cfRule>
  </conditionalFormatting>
  <conditionalFormatting sqref="N58:N62">
    <cfRule type="expression" dxfId="29" priority="52" stopIfTrue="1">
      <formula>#REF!&gt;0</formula>
    </cfRule>
  </conditionalFormatting>
  <conditionalFormatting sqref="N63:N67">
    <cfRule type="expression" dxfId="28" priority="37" stopIfTrue="1">
      <formula>#REF!&gt;0</formula>
    </cfRule>
  </conditionalFormatting>
  <conditionalFormatting sqref="O63:O67">
    <cfRule type="expression" dxfId="27" priority="38" stopIfTrue="1">
      <formula>#REF!&gt;0</formula>
    </cfRule>
  </conditionalFormatting>
  <conditionalFormatting sqref="O63:O67">
    <cfRule type="expression" dxfId="26" priority="39" stopIfTrue="1">
      <formula>#REF!&gt;0</formula>
    </cfRule>
  </conditionalFormatting>
  <conditionalFormatting sqref="N63:N67">
    <cfRule type="expression" dxfId="25" priority="40" stopIfTrue="1">
      <formula>#REF!&gt;0</formula>
    </cfRule>
  </conditionalFormatting>
  <conditionalFormatting sqref="N88:N92">
    <cfRule type="expression" dxfId="24" priority="25" stopIfTrue="1">
      <formula>#REF!&gt;0</formula>
    </cfRule>
  </conditionalFormatting>
  <conditionalFormatting sqref="O88:O92">
    <cfRule type="expression" dxfId="23" priority="26" stopIfTrue="1">
      <formula>#REF!&gt;0</formula>
    </cfRule>
  </conditionalFormatting>
  <conditionalFormatting sqref="O88:O92">
    <cfRule type="expression" dxfId="22" priority="27" stopIfTrue="1">
      <formula>#REF!&gt;0</formula>
    </cfRule>
  </conditionalFormatting>
  <conditionalFormatting sqref="N88:N92">
    <cfRule type="expression" dxfId="21" priority="28" stopIfTrue="1">
      <formula>#REF!&gt;0</formula>
    </cfRule>
  </conditionalFormatting>
  <conditionalFormatting sqref="N93:N97">
    <cfRule type="expression" dxfId="20" priority="21" stopIfTrue="1">
      <formula>#REF!&gt;0</formula>
    </cfRule>
  </conditionalFormatting>
  <conditionalFormatting sqref="O93:O97">
    <cfRule type="expression" dxfId="19" priority="22" stopIfTrue="1">
      <formula>#REF!&gt;0</formula>
    </cfRule>
  </conditionalFormatting>
  <conditionalFormatting sqref="O93:O97">
    <cfRule type="expression" dxfId="18" priority="23" stopIfTrue="1">
      <formula>#REF!&gt;0</formula>
    </cfRule>
  </conditionalFormatting>
  <conditionalFormatting sqref="N93:N97">
    <cfRule type="expression" dxfId="17" priority="24" stopIfTrue="1">
      <formula>#REF!&gt;0</formula>
    </cfRule>
  </conditionalFormatting>
  <conditionalFormatting sqref="N72:N77">
    <cfRule type="expression" dxfId="16" priority="17" stopIfTrue="1">
      <formula>#REF!&gt;0</formula>
    </cfRule>
  </conditionalFormatting>
  <conditionalFormatting sqref="N78:N82">
    <cfRule type="expression" dxfId="15" priority="13" stopIfTrue="1">
      <formula>#REF!&gt;0</formula>
    </cfRule>
  </conditionalFormatting>
  <conditionalFormatting sqref="O77:O82">
    <cfRule type="expression" dxfId="14" priority="14" stopIfTrue="1">
      <formula>#REF!&gt;0</formula>
    </cfRule>
  </conditionalFormatting>
  <conditionalFormatting sqref="O77:O82">
    <cfRule type="expression" dxfId="13" priority="15" stopIfTrue="1">
      <formula>#REF!&gt;0</formula>
    </cfRule>
  </conditionalFormatting>
  <conditionalFormatting sqref="N77:N82">
    <cfRule type="expression" dxfId="12" priority="16" stopIfTrue="1">
      <formula>#REF!&gt;0</formula>
    </cfRule>
  </conditionalFormatting>
  <conditionalFormatting sqref="N68:N72">
    <cfRule type="expression" dxfId="11" priority="9" stopIfTrue="1">
      <formula>#REF!&gt;0</formula>
    </cfRule>
  </conditionalFormatting>
  <conditionalFormatting sqref="O68:O72">
    <cfRule type="expression" dxfId="10" priority="10" stopIfTrue="1">
      <formula>#REF!&gt;0</formula>
    </cfRule>
  </conditionalFormatting>
  <conditionalFormatting sqref="O68:O72">
    <cfRule type="expression" dxfId="9" priority="11" stopIfTrue="1">
      <formula>#REF!&gt;0</formula>
    </cfRule>
  </conditionalFormatting>
  <conditionalFormatting sqref="N68:N72">
    <cfRule type="expression" dxfId="8" priority="12" stopIfTrue="1">
      <formula>#REF!&gt;0</formula>
    </cfRule>
  </conditionalFormatting>
  <conditionalFormatting sqref="N83:N87">
    <cfRule type="expression" dxfId="7" priority="5" stopIfTrue="1">
      <formula>#REF!&gt;0</formula>
    </cfRule>
  </conditionalFormatting>
  <conditionalFormatting sqref="O83:O87">
    <cfRule type="expression" dxfId="6" priority="6" stopIfTrue="1">
      <formula>#REF!&gt;0</formula>
    </cfRule>
  </conditionalFormatting>
  <conditionalFormatting sqref="O83:O87">
    <cfRule type="expression" dxfId="5" priority="7" stopIfTrue="1">
      <formula>#REF!&gt;0</formula>
    </cfRule>
  </conditionalFormatting>
  <conditionalFormatting sqref="N83:N87">
    <cfRule type="expression" dxfId="4" priority="8" stopIfTrue="1">
      <formula>#REF!&gt;0</formula>
    </cfRule>
  </conditionalFormatting>
  <conditionalFormatting sqref="N98:N102">
    <cfRule type="expression" dxfId="3" priority="1" stopIfTrue="1">
      <formula>#REF!&gt;0</formula>
    </cfRule>
  </conditionalFormatting>
  <conditionalFormatting sqref="O98:O102">
    <cfRule type="expression" dxfId="2" priority="2" stopIfTrue="1">
      <formula>#REF!&gt;0</formula>
    </cfRule>
  </conditionalFormatting>
  <conditionalFormatting sqref="O98:O102">
    <cfRule type="expression" dxfId="1" priority="3" stopIfTrue="1">
      <formula>#REF!&gt;0</formula>
    </cfRule>
  </conditionalFormatting>
  <conditionalFormatting sqref="N98:N102">
    <cfRule type="expression" dxfId="0" priority="4" stopIfTrue="1">
      <formula>#REF!&gt;0</formula>
    </cfRule>
  </conditionalFormatting>
  <pageMargins left="0.35433070866141736" right="0" top="0.59055118110236227" bottom="0.19685039370078741" header="0.51181102362204722" footer="0.51181102362204722"/>
  <pageSetup scale="4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59999389629810485"/>
    <pageSetUpPr fitToPage="1"/>
  </sheetPr>
  <dimension ref="B1:R15"/>
  <sheetViews>
    <sheetView showGridLines="0" zoomScale="85" zoomScaleNormal="85" workbookViewId="0">
      <selection activeCell="I21" sqref="I20:I21"/>
    </sheetView>
  </sheetViews>
  <sheetFormatPr defaultRowHeight="15" x14ac:dyDescent="0.2"/>
  <cols>
    <col min="1" max="1" width="6.5703125" style="4" customWidth="1"/>
    <col min="2" max="2" width="10" style="4" customWidth="1"/>
    <col min="3" max="3" width="27.7109375" style="4" customWidth="1"/>
    <col min="4" max="5" width="20.7109375" style="4" customWidth="1"/>
    <col min="6" max="9" width="22.7109375" style="4" customWidth="1"/>
    <col min="10" max="10" width="29.85546875" style="4" customWidth="1"/>
    <col min="11" max="11" width="29.140625" style="4" customWidth="1"/>
    <col min="12" max="12" width="33" style="4" customWidth="1"/>
    <col min="13" max="13" width="29.85546875" style="4" customWidth="1"/>
    <col min="14" max="14" width="34.28515625" style="4" customWidth="1"/>
    <col min="15" max="15" width="27.140625" style="4" customWidth="1"/>
    <col min="16" max="16" width="36.85546875" style="4" customWidth="1"/>
    <col min="17" max="16384" width="9.140625" style="4"/>
  </cols>
  <sheetData>
    <row r="1" spans="2:18" s="40" customFormat="1" ht="27.75" customHeight="1" x14ac:dyDescent="0.25">
      <c r="I1" s="40" t="s">
        <v>763</v>
      </c>
    </row>
    <row r="2" spans="2:18" ht="15.75" x14ac:dyDescent="0.25"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</row>
    <row r="3" spans="2:18" ht="18" x14ac:dyDescent="0.25">
      <c r="B3" s="1073" t="s">
        <v>25</v>
      </c>
      <c r="C3" s="1073"/>
      <c r="D3" s="1073"/>
      <c r="E3" s="1073"/>
      <c r="F3" s="1073"/>
      <c r="G3" s="1073"/>
      <c r="H3" s="1073"/>
      <c r="I3" s="1073"/>
      <c r="J3" s="437"/>
      <c r="K3" s="437"/>
      <c r="L3" s="437"/>
      <c r="M3" s="437"/>
      <c r="N3" s="437"/>
      <c r="O3" s="437"/>
      <c r="P3" s="437"/>
    </row>
    <row r="4" spans="2:18" ht="15.75" x14ac:dyDescent="0.25"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</row>
    <row r="5" spans="2:18" ht="16.5" thickBot="1" x14ac:dyDescent="0.3">
      <c r="C5" s="55"/>
      <c r="D5" s="55"/>
      <c r="E5" s="55"/>
      <c r="I5" s="453" t="s">
        <v>45</v>
      </c>
      <c r="K5" s="55"/>
      <c r="L5" s="55"/>
      <c r="M5" s="55"/>
      <c r="N5" s="55"/>
      <c r="O5" s="55"/>
      <c r="P5" s="55"/>
    </row>
    <row r="6" spans="2:18" s="50" customFormat="1" ht="32.25" customHeight="1" x14ac:dyDescent="0.25">
      <c r="B6" s="1090" t="s">
        <v>2</v>
      </c>
      <c r="C6" s="1092" t="s">
        <v>26</v>
      </c>
      <c r="D6" s="449" t="s">
        <v>387</v>
      </c>
      <c r="E6" s="450" t="s">
        <v>393</v>
      </c>
      <c r="F6" s="1076" t="s">
        <v>950</v>
      </c>
      <c r="G6" s="1078" t="s">
        <v>941</v>
      </c>
      <c r="H6" s="1078" t="s">
        <v>951</v>
      </c>
      <c r="I6" s="1085" t="s">
        <v>943</v>
      </c>
      <c r="J6" s="59"/>
      <c r="K6" s="59"/>
      <c r="L6" s="59"/>
      <c r="M6" s="59"/>
      <c r="N6" s="59"/>
      <c r="O6" s="2"/>
      <c r="P6" s="24"/>
      <c r="Q6" s="24"/>
      <c r="R6" s="24"/>
    </row>
    <row r="7" spans="2:18" s="50" customFormat="1" ht="26.25" customHeight="1" thickBot="1" x14ac:dyDescent="0.25">
      <c r="B7" s="1091"/>
      <c r="C7" s="1093"/>
      <c r="D7" s="451" t="s">
        <v>764</v>
      </c>
      <c r="E7" s="452" t="s">
        <v>764</v>
      </c>
      <c r="F7" s="1077"/>
      <c r="G7" s="1079"/>
      <c r="H7" s="1079"/>
      <c r="I7" s="1086"/>
      <c r="J7" s="24"/>
      <c r="K7" s="24"/>
      <c r="L7" s="24"/>
      <c r="M7" s="24"/>
      <c r="N7" s="24"/>
      <c r="O7" s="24"/>
      <c r="P7" s="24"/>
      <c r="Q7" s="24"/>
      <c r="R7" s="24"/>
    </row>
    <row r="8" spans="2:18" s="231" customFormat="1" ht="33" customHeight="1" x14ac:dyDescent="0.2">
      <c r="B8" s="438" t="s">
        <v>83</v>
      </c>
      <c r="C8" s="446" t="s">
        <v>27</v>
      </c>
      <c r="D8" s="234"/>
      <c r="E8" s="439"/>
      <c r="F8" s="234"/>
      <c r="G8" s="170"/>
      <c r="H8" s="170"/>
      <c r="I8" s="172"/>
      <c r="J8" s="195"/>
      <c r="K8" s="195"/>
      <c r="L8" s="195"/>
      <c r="M8" s="195"/>
      <c r="N8" s="195"/>
      <c r="O8" s="195"/>
      <c r="P8" s="195"/>
      <c r="Q8" s="195"/>
      <c r="R8" s="195"/>
    </row>
    <row r="9" spans="2:18" s="231" customFormat="1" ht="33" customHeight="1" x14ac:dyDescent="0.2">
      <c r="B9" s="440" t="s">
        <v>84</v>
      </c>
      <c r="C9" s="447" t="s">
        <v>28</v>
      </c>
      <c r="D9" s="248"/>
      <c r="E9" s="441"/>
      <c r="F9" s="169"/>
      <c r="G9" s="125"/>
      <c r="H9" s="125"/>
      <c r="I9" s="126"/>
      <c r="J9" s="195"/>
      <c r="K9" s="195"/>
      <c r="L9" s="195"/>
      <c r="M9" s="195"/>
      <c r="N9" s="195"/>
      <c r="O9" s="195"/>
      <c r="P9" s="195"/>
      <c r="Q9" s="195"/>
      <c r="R9" s="195"/>
    </row>
    <row r="10" spans="2:18" s="231" customFormat="1" ht="33" customHeight="1" x14ac:dyDescent="0.2">
      <c r="B10" s="440" t="s">
        <v>85</v>
      </c>
      <c r="C10" s="447" t="s">
        <v>29</v>
      </c>
      <c r="D10" s="169"/>
      <c r="E10" s="442"/>
      <c r="F10" s="169"/>
      <c r="G10" s="125"/>
      <c r="H10" s="125"/>
      <c r="I10" s="126"/>
      <c r="J10" s="195"/>
      <c r="K10" s="195"/>
      <c r="L10" s="195"/>
      <c r="M10" s="195"/>
      <c r="N10" s="195"/>
      <c r="O10" s="195"/>
      <c r="P10" s="195"/>
      <c r="Q10" s="195"/>
      <c r="R10" s="195"/>
    </row>
    <row r="11" spans="2:18" s="231" customFormat="1" ht="33" customHeight="1" x14ac:dyDescent="0.2">
      <c r="B11" s="440" t="s">
        <v>86</v>
      </c>
      <c r="C11" s="447" t="s">
        <v>30</v>
      </c>
      <c r="D11" s="169"/>
      <c r="E11" s="442"/>
      <c r="F11" s="169"/>
      <c r="G11" s="125"/>
      <c r="H11" s="125"/>
      <c r="I11" s="126"/>
      <c r="J11" s="195"/>
      <c r="K11" s="195"/>
      <c r="L11" s="195"/>
      <c r="M11" s="195"/>
      <c r="N11" s="195"/>
      <c r="O11" s="195"/>
      <c r="P11" s="195"/>
      <c r="Q11" s="195"/>
      <c r="R11" s="195"/>
    </row>
    <row r="12" spans="2:18" s="231" customFormat="1" ht="33" customHeight="1" x14ac:dyDescent="0.2">
      <c r="B12" s="440" t="s">
        <v>87</v>
      </c>
      <c r="C12" s="447" t="s">
        <v>65</v>
      </c>
      <c r="D12" s="818">
        <v>1390000</v>
      </c>
      <c r="E12" s="819">
        <v>1390000</v>
      </c>
      <c r="F12" s="818">
        <v>360000</v>
      </c>
      <c r="G12" s="820">
        <v>650000</v>
      </c>
      <c r="H12" s="820">
        <v>820000</v>
      </c>
      <c r="I12" s="821">
        <v>1390000</v>
      </c>
      <c r="J12" s="195"/>
      <c r="K12" s="195"/>
      <c r="L12" s="195"/>
      <c r="M12" s="195"/>
      <c r="N12" s="195"/>
      <c r="O12" s="195"/>
      <c r="P12" s="195"/>
      <c r="Q12" s="195"/>
      <c r="R12" s="195"/>
    </row>
    <row r="13" spans="2:18" s="231" customFormat="1" ht="33" customHeight="1" x14ac:dyDescent="0.2">
      <c r="B13" s="440" t="s">
        <v>88</v>
      </c>
      <c r="C13" s="447" t="s">
        <v>31</v>
      </c>
      <c r="D13" s="818">
        <v>1230000</v>
      </c>
      <c r="E13" s="819">
        <v>1230000</v>
      </c>
      <c r="F13" s="818">
        <v>15000</v>
      </c>
      <c r="G13" s="820">
        <v>30000</v>
      </c>
      <c r="H13" s="820">
        <v>60000</v>
      </c>
      <c r="I13" s="821">
        <v>1230000</v>
      </c>
      <c r="J13" s="195"/>
      <c r="K13" s="195"/>
      <c r="L13" s="195"/>
      <c r="M13" s="195"/>
      <c r="N13" s="195"/>
      <c r="O13" s="195"/>
      <c r="P13" s="195"/>
      <c r="Q13" s="195"/>
      <c r="R13" s="195"/>
    </row>
    <row r="14" spans="2:18" s="231" customFormat="1" ht="33" customHeight="1" thickBot="1" x14ac:dyDescent="0.25">
      <c r="B14" s="443" t="s">
        <v>89</v>
      </c>
      <c r="C14" s="448" t="s">
        <v>23</v>
      </c>
      <c r="D14" s="444"/>
      <c r="E14" s="445"/>
      <c r="F14" s="203"/>
      <c r="G14" s="127"/>
      <c r="H14" s="127"/>
      <c r="I14" s="128"/>
      <c r="J14" s="195"/>
      <c r="K14" s="195"/>
      <c r="L14" s="195"/>
      <c r="M14" s="195"/>
      <c r="N14" s="195"/>
      <c r="O14" s="195"/>
      <c r="P14" s="195"/>
      <c r="Q14" s="195"/>
      <c r="R14" s="195"/>
    </row>
    <row r="15" spans="2:18" x14ac:dyDescent="0.2">
      <c r="B15" s="253"/>
    </row>
  </sheetData>
  <mergeCells count="7">
    <mergeCell ref="H6:H7"/>
    <mergeCell ref="I6:I7"/>
    <mergeCell ref="B3:I3"/>
    <mergeCell ref="B6:B7"/>
    <mergeCell ref="C6:C7"/>
    <mergeCell ref="F6:F7"/>
    <mergeCell ref="G6:G7"/>
  </mergeCells>
  <phoneticPr fontId="3" type="noConversion"/>
  <pageMargins left="0.7" right="0.7" top="0.75" bottom="0.75" header="0.3" footer="0.3"/>
  <pageSetup scale="73" orientation="landscape" r:id="rId1"/>
  <headerFooter alignWithMargins="0"/>
  <ignoredErrors>
    <ignoredError sqref="B8:B1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showGridLines="0" workbookViewId="0">
      <selection activeCell="E64" sqref="E64:E65"/>
    </sheetView>
  </sheetViews>
  <sheetFormatPr defaultRowHeight="15.75" x14ac:dyDescent="0.25"/>
  <cols>
    <col min="1" max="1" width="3.42578125" style="41" customWidth="1"/>
    <col min="2" max="2" width="59.5703125" style="41" customWidth="1"/>
    <col min="3" max="3" width="12.5703125" style="41" customWidth="1"/>
    <col min="4" max="5" width="17.85546875" style="41" customWidth="1"/>
    <col min="6" max="16384" width="9.140625" style="41"/>
  </cols>
  <sheetData>
    <row r="1" spans="1:5" x14ac:dyDescent="0.25">
      <c r="E1" s="52" t="s">
        <v>349</v>
      </c>
    </row>
    <row r="2" spans="1:5" s="4" customFormat="1" ht="21.75" customHeight="1" x14ac:dyDescent="0.25">
      <c r="B2" s="845" t="s">
        <v>43</v>
      </c>
      <c r="C2" s="845"/>
      <c r="D2" s="845"/>
      <c r="E2" s="845"/>
    </row>
    <row r="3" spans="1:5" s="4" customFormat="1" ht="14.25" customHeight="1" x14ac:dyDescent="0.25">
      <c r="B3" s="846" t="s">
        <v>835</v>
      </c>
      <c r="C3" s="846"/>
      <c r="D3" s="846"/>
      <c r="E3" s="846"/>
    </row>
    <row r="4" spans="1:5" ht="16.5" thickBot="1" x14ac:dyDescent="0.3">
      <c r="E4" s="42" t="s">
        <v>197</v>
      </c>
    </row>
    <row r="5" spans="1:5" ht="39" customHeight="1" x14ac:dyDescent="0.25">
      <c r="A5" s="47"/>
      <c r="B5" s="471" t="s">
        <v>664</v>
      </c>
      <c r="C5" s="472" t="s">
        <v>40</v>
      </c>
      <c r="D5" s="473" t="s">
        <v>936</v>
      </c>
      <c r="E5" s="474" t="s">
        <v>937</v>
      </c>
    </row>
    <row r="6" spans="1:5" ht="16.5" thickBot="1" x14ac:dyDescent="0.3">
      <c r="A6" s="47"/>
      <c r="B6" s="38">
        <v>1</v>
      </c>
      <c r="C6" s="25">
        <v>2</v>
      </c>
      <c r="D6" s="57">
        <v>3</v>
      </c>
      <c r="E6" s="58">
        <v>4</v>
      </c>
    </row>
    <row r="7" spans="1:5" s="54" customFormat="1" ht="20.100000000000001" customHeight="1" x14ac:dyDescent="0.25">
      <c r="A7" s="732"/>
      <c r="B7" s="733" t="s">
        <v>665</v>
      </c>
      <c r="C7" s="734"/>
      <c r="D7" s="735"/>
      <c r="E7" s="736"/>
    </row>
    <row r="8" spans="1:5" s="54" customFormat="1" ht="20.100000000000001" customHeight="1" x14ac:dyDescent="0.25">
      <c r="A8" s="732"/>
      <c r="B8" s="737" t="s">
        <v>666</v>
      </c>
      <c r="C8" s="465">
        <v>3001</v>
      </c>
      <c r="D8" s="742">
        <f>D9+D10+D11+D12</f>
        <v>334000</v>
      </c>
      <c r="E8" s="743">
        <f>E9+E10+E11+E12</f>
        <v>340800</v>
      </c>
    </row>
    <row r="9" spans="1:5" s="54" customFormat="1" ht="20.100000000000001" customHeight="1" x14ac:dyDescent="0.25">
      <c r="A9" s="732"/>
      <c r="B9" s="738" t="s">
        <v>667</v>
      </c>
      <c r="C9" s="14">
        <v>3002</v>
      </c>
      <c r="D9" s="744">
        <v>323000</v>
      </c>
      <c r="E9" s="745">
        <v>330000</v>
      </c>
    </row>
    <row r="10" spans="1:5" s="54" customFormat="1" ht="20.100000000000001" customHeight="1" x14ac:dyDescent="0.25">
      <c r="A10" s="732"/>
      <c r="B10" s="738" t="s">
        <v>668</v>
      </c>
      <c r="C10" s="14">
        <v>3003</v>
      </c>
      <c r="D10" s="744"/>
      <c r="E10" s="745"/>
    </row>
    <row r="11" spans="1:5" s="54" customFormat="1" ht="20.100000000000001" customHeight="1" x14ac:dyDescent="0.25">
      <c r="A11" s="732"/>
      <c r="B11" s="738" t="s">
        <v>669</v>
      </c>
      <c r="C11" s="14">
        <v>3004</v>
      </c>
      <c r="D11" s="744">
        <v>5000</v>
      </c>
      <c r="E11" s="745">
        <v>5000</v>
      </c>
    </row>
    <row r="12" spans="1:5" s="54" customFormat="1" ht="20.100000000000001" customHeight="1" x14ac:dyDescent="0.25">
      <c r="A12" s="732"/>
      <c r="B12" s="738" t="s">
        <v>774</v>
      </c>
      <c r="C12" s="14">
        <v>3005</v>
      </c>
      <c r="D12" s="744">
        <v>6000</v>
      </c>
      <c r="E12" s="745">
        <v>5800</v>
      </c>
    </row>
    <row r="13" spans="1:5" s="54" customFormat="1" ht="20.100000000000001" customHeight="1" x14ac:dyDescent="0.25">
      <c r="A13" s="732"/>
      <c r="B13" s="737" t="s">
        <v>670</v>
      </c>
      <c r="C13" s="465">
        <v>3006</v>
      </c>
      <c r="D13" s="742">
        <f>D14+D15+D16+D17+D18+D19+D20+D21</f>
        <v>312080</v>
      </c>
      <c r="E13" s="743">
        <f>E14+E15+E16+E17+E18+E19+E20+E21</f>
        <v>341880</v>
      </c>
    </row>
    <row r="14" spans="1:5" s="54" customFormat="1" ht="20.100000000000001" customHeight="1" x14ac:dyDescent="0.25">
      <c r="A14" s="732"/>
      <c r="B14" s="738" t="s">
        <v>671</v>
      </c>
      <c r="C14" s="14">
        <v>3007</v>
      </c>
      <c r="D14" s="744">
        <v>112570</v>
      </c>
      <c r="E14" s="745">
        <v>132375</v>
      </c>
    </row>
    <row r="15" spans="1:5" s="54" customFormat="1" ht="20.100000000000001" customHeight="1" x14ac:dyDescent="0.25">
      <c r="A15" s="732"/>
      <c r="B15" s="738" t="s">
        <v>672</v>
      </c>
      <c r="C15" s="14">
        <v>3008</v>
      </c>
      <c r="D15" s="744"/>
      <c r="E15" s="745"/>
    </row>
    <row r="16" spans="1:5" s="54" customFormat="1" ht="20.100000000000001" customHeight="1" x14ac:dyDescent="0.25">
      <c r="A16" s="732"/>
      <c r="B16" s="738" t="s">
        <v>673</v>
      </c>
      <c r="C16" s="14">
        <v>3009</v>
      </c>
      <c r="D16" s="744">
        <v>192000</v>
      </c>
      <c r="E16" s="745">
        <v>199000</v>
      </c>
    </row>
    <row r="17" spans="1:5" s="54" customFormat="1" ht="20.100000000000001" customHeight="1" x14ac:dyDescent="0.25">
      <c r="A17" s="732"/>
      <c r="B17" s="738" t="s">
        <v>674</v>
      </c>
      <c r="C17" s="14">
        <v>3010</v>
      </c>
      <c r="D17" s="744">
        <v>10</v>
      </c>
      <c r="E17" s="745">
        <v>5</v>
      </c>
    </row>
    <row r="18" spans="1:5" s="54" customFormat="1" ht="20.100000000000001" customHeight="1" x14ac:dyDescent="0.25">
      <c r="A18" s="732"/>
      <c r="B18" s="738" t="s">
        <v>675</v>
      </c>
      <c r="C18" s="14">
        <v>3011</v>
      </c>
      <c r="D18" s="744"/>
      <c r="E18" s="745"/>
    </row>
    <row r="19" spans="1:5" s="54" customFormat="1" ht="20.100000000000001" customHeight="1" x14ac:dyDescent="0.25">
      <c r="A19" s="732"/>
      <c r="B19" s="738" t="s">
        <v>676</v>
      </c>
      <c r="C19" s="14">
        <v>3012</v>
      </c>
      <c r="D19" s="744"/>
      <c r="E19" s="745"/>
    </row>
    <row r="20" spans="1:5" s="54" customFormat="1" ht="20.100000000000001" customHeight="1" x14ac:dyDescent="0.25">
      <c r="A20" s="732"/>
      <c r="B20" s="738" t="s">
        <v>677</v>
      </c>
      <c r="C20" s="14">
        <v>3013</v>
      </c>
      <c r="D20" s="744">
        <v>7000</v>
      </c>
      <c r="E20" s="745">
        <v>10000</v>
      </c>
    </row>
    <row r="21" spans="1:5" s="54" customFormat="1" ht="20.100000000000001" customHeight="1" x14ac:dyDescent="0.25">
      <c r="A21" s="732"/>
      <c r="B21" s="738" t="s">
        <v>772</v>
      </c>
      <c r="C21" s="14">
        <v>3014</v>
      </c>
      <c r="D21" s="744">
        <v>500</v>
      </c>
      <c r="E21" s="745">
        <v>500</v>
      </c>
    </row>
    <row r="22" spans="1:5" s="54" customFormat="1" ht="20.100000000000001" customHeight="1" x14ac:dyDescent="0.25">
      <c r="A22" s="732"/>
      <c r="B22" s="738" t="s">
        <v>678</v>
      </c>
      <c r="C22" s="14">
        <v>3015</v>
      </c>
      <c r="D22" s="744">
        <f>D8-D13</f>
        <v>21920</v>
      </c>
      <c r="E22" s="745"/>
    </row>
    <row r="23" spans="1:5" s="54" customFormat="1" ht="20.100000000000001" customHeight="1" x14ac:dyDescent="0.25">
      <c r="A23" s="732"/>
      <c r="B23" s="738" t="s">
        <v>679</v>
      </c>
      <c r="C23" s="14">
        <v>3016</v>
      </c>
      <c r="D23" s="744"/>
      <c r="E23" s="745">
        <f>E13-E8</f>
        <v>1080</v>
      </c>
    </row>
    <row r="24" spans="1:5" s="54" customFormat="1" ht="20.100000000000001" customHeight="1" x14ac:dyDescent="0.25">
      <c r="A24" s="732"/>
      <c r="B24" s="739" t="s">
        <v>793</v>
      </c>
      <c r="C24" s="14"/>
      <c r="D24" s="744"/>
      <c r="E24" s="745"/>
    </row>
    <row r="25" spans="1:5" s="54" customFormat="1" ht="20.100000000000001" customHeight="1" x14ac:dyDescent="0.25">
      <c r="A25" s="732"/>
      <c r="B25" s="737" t="s">
        <v>131</v>
      </c>
      <c r="C25" s="465">
        <v>3017</v>
      </c>
      <c r="D25" s="742">
        <f>D26+D27+D28+D29+D30</f>
        <v>0</v>
      </c>
      <c r="E25" s="743">
        <f>E26+E27+E28+E29+E30</f>
        <v>0</v>
      </c>
    </row>
    <row r="26" spans="1:5" s="54" customFormat="1" ht="20.100000000000001" customHeight="1" x14ac:dyDescent="0.25">
      <c r="A26" s="732"/>
      <c r="B26" s="738" t="s">
        <v>681</v>
      </c>
      <c r="C26" s="14">
        <v>3018</v>
      </c>
      <c r="D26" s="744"/>
      <c r="E26" s="745"/>
    </row>
    <row r="27" spans="1:5" s="54" customFormat="1" ht="27.75" customHeight="1" x14ac:dyDescent="0.25">
      <c r="A27" s="732"/>
      <c r="B27" s="738" t="s">
        <v>682</v>
      </c>
      <c r="C27" s="14">
        <v>3019</v>
      </c>
      <c r="D27" s="744"/>
      <c r="E27" s="745"/>
    </row>
    <row r="28" spans="1:5" s="54" customFormat="1" ht="20.100000000000001" customHeight="1" x14ac:dyDescent="0.25">
      <c r="A28" s="732"/>
      <c r="B28" s="738" t="s">
        <v>683</v>
      </c>
      <c r="C28" s="14">
        <v>3020</v>
      </c>
      <c r="D28" s="744"/>
      <c r="E28" s="745"/>
    </row>
    <row r="29" spans="1:5" s="54" customFormat="1" ht="20.100000000000001" customHeight="1" x14ac:dyDescent="0.25">
      <c r="A29" s="732"/>
      <c r="B29" s="738" t="s">
        <v>684</v>
      </c>
      <c r="C29" s="14">
        <v>3021</v>
      </c>
      <c r="D29" s="744"/>
      <c r="E29" s="745"/>
    </row>
    <row r="30" spans="1:5" s="54" customFormat="1" ht="20.100000000000001" customHeight="1" x14ac:dyDescent="0.25">
      <c r="A30" s="732"/>
      <c r="B30" s="738" t="s">
        <v>32</v>
      </c>
      <c r="C30" s="14">
        <v>3022</v>
      </c>
      <c r="D30" s="744"/>
      <c r="E30" s="745"/>
    </row>
    <row r="31" spans="1:5" s="54" customFormat="1" ht="20.100000000000001" customHeight="1" x14ac:dyDescent="0.25">
      <c r="A31" s="732"/>
      <c r="B31" s="737" t="s">
        <v>132</v>
      </c>
      <c r="C31" s="465">
        <v>3023</v>
      </c>
      <c r="D31" s="742">
        <f>D32+D33+D34</f>
        <v>45000</v>
      </c>
      <c r="E31" s="743">
        <f>E32+E33+E34</f>
        <v>10000</v>
      </c>
    </row>
    <row r="32" spans="1:5" s="54" customFormat="1" ht="20.100000000000001" customHeight="1" x14ac:dyDescent="0.25">
      <c r="A32" s="732"/>
      <c r="B32" s="738" t="s">
        <v>685</v>
      </c>
      <c r="C32" s="14">
        <v>3024</v>
      </c>
      <c r="D32" s="744"/>
      <c r="E32" s="745"/>
    </row>
    <row r="33" spans="1:5" s="54" customFormat="1" ht="34.5" customHeight="1" x14ac:dyDescent="0.25">
      <c r="A33" s="732"/>
      <c r="B33" s="738" t="s">
        <v>686</v>
      </c>
      <c r="C33" s="14">
        <v>3025</v>
      </c>
      <c r="D33" s="744">
        <v>45000</v>
      </c>
      <c r="E33" s="745">
        <v>10000</v>
      </c>
    </row>
    <row r="34" spans="1:5" s="54" customFormat="1" ht="20.100000000000001" customHeight="1" x14ac:dyDescent="0.25">
      <c r="A34" s="732"/>
      <c r="B34" s="738" t="s">
        <v>687</v>
      </c>
      <c r="C34" s="14">
        <v>3026</v>
      </c>
      <c r="D34" s="744"/>
      <c r="E34" s="745"/>
    </row>
    <row r="35" spans="1:5" s="54" customFormat="1" ht="20.100000000000001" customHeight="1" x14ac:dyDescent="0.25">
      <c r="A35" s="732"/>
      <c r="B35" s="738" t="s">
        <v>688</v>
      </c>
      <c r="C35" s="14">
        <v>3027</v>
      </c>
      <c r="D35" s="744"/>
      <c r="E35" s="745"/>
    </row>
    <row r="36" spans="1:5" s="54" customFormat="1" ht="20.100000000000001" customHeight="1" x14ac:dyDescent="0.25">
      <c r="A36" s="732"/>
      <c r="B36" s="738" t="s">
        <v>689</v>
      </c>
      <c r="C36" s="14">
        <v>3028</v>
      </c>
      <c r="D36" s="744">
        <f>D31-D25</f>
        <v>45000</v>
      </c>
      <c r="E36" s="745">
        <f>E31-E25</f>
        <v>10000</v>
      </c>
    </row>
    <row r="37" spans="1:5" s="54" customFormat="1" ht="22.5" customHeight="1" x14ac:dyDescent="0.25">
      <c r="A37" s="732"/>
      <c r="B37" s="739" t="s">
        <v>690</v>
      </c>
      <c r="C37" s="14"/>
      <c r="D37" s="744"/>
      <c r="E37" s="745"/>
    </row>
    <row r="38" spans="1:5" s="54" customFormat="1" ht="20.100000000000001" customHeight="1" x14ac:dyDescent="0.25">
      <c r="A38" s="732"/>
      <c r="B38" s="737" t="s">
        <v>691</v>
      </c>
      <c r="C38" s="465">
        <v>3029</v>
      </c>
      <c r="D38" s="742">
        <f>D39+D40+D41+D42+D43+D44+D45</f>
        <v>0</v>
      </c>
      <c r="E38" s="743">
        <f>E39+E40+E41+E42+E43+E44+E45</f>
        <v>0</v>
      </c>
    </row>
    <row r="39" spans="1:5" s="54" customFormat="1" ht="20.100000000000001" customHeight="1" x14ac:dyDescent="0.25">
      <c r="A39" s="732"/>
      <c r="B39" s="738" t="s">
        <v>33</v>
      </c>
      <c r="C39" s="14">
        <v>3030</v>
      </c>
      <c r="D39" s="744"/>
      <c r="E39" s="745"/>
    </row>
    <row r="40" spans="1:5" s="54" customFormat="1" ht="20.100000000000001" customHeight="1" x14ac:dyDescent="0.25">
      <c r="A40" s="732"/>
      <c r="B40" s="738" t="s">
        <v>692</v>
      </c>
      <c r="C40" s="14">
        <v>3031</v>
      </c>
      <c r="D40" s="744"/>
      <c r="E40" s="745"/>
    </row>
    <row r="41" spans="1:5" s="54" customFormat="1" ht="20.100000000000001" customHeight="1" x14ac:dyDescent="0.25">
      <c r="A41" s="732"/>
      <c r="B41" s="738" t="s">
        <v>693</v>
      </c>
      <c r="C41" s="14">
        <v>3032</v>
      </c>
      <c r="D41" s="744"/>
      <c r="E41" s="745"/>
    </row>
    <row r="42" spans="1:5" s="54" customFormat="1" ht="20.100000000000001" customHeight="1" x14ac:dyDescent="0.25">
      <c r="A42" s="732"/>
      <c r="B42" s="738" t="s">
        <v>694</v>
      </c>
      <c r="C42" s="14">
        <v>3033</v>
      </c>
      <c r="D42" s="744"/>
      <c r="E42" s="745"/>
    </row>
    <row r="43" spans="1:5" s="54" customFormat="1" ht="20.100000000000001" customHeight="1" x14ac:dyDescent="0.25">
      <c r="A43" s="732"/>
      <c r="B43" s="738" t="s">
        <v>695</v>
      </c>
      <c r="C43" s="14">
        <v>3034</v>
      </c>
      <c r="D43" s="744"/>
      <c r="E43" s="745"/>
    </row>
    <row r="44" spans="1:5" s="54" customFormat="1" ht="20.100000000000001" customHeight="1" x14ac:dyDescent="0.25">
      <c r="A44" s="732"/>
      <c r="B44" s="738" t="s">
        <v>696</v>
      </c>
      <c r="C44" s="14">
        <v>3035</v>
      </c>
      <c r="D44" s="744"/>
      <c r="E44" s="745"/>
    </row>
    <row r="45" spans="1:5" s="54" customFormat="1" ht="20.100000000000001" customHeight="1" x14ac:dyDescent="0.25">
      <c r="A45" s="732"/>
      <c r="B45" s="738" t="s">
        <v>773</v>
      </c>
      <c r="C45" s="14">
        <v>3036</v>
      </c>
      <c r="D45" s="744"/>
      <c r="E45" s="745"/>
    </row>
    <row r="46" spans="1:5" s="54" customFormat="1" ht="20.100000000000001" customHeight="1" x14ac:dyDescent="0.25">
      <c r="A46" s="732"/>
      <c r="B46" s="737" t="s">
        <v>697</v>
      </c>
      <c r="C46" s="465">
        <v>3037</v>
      </c>
      <c r="D46" s="742"/>
      <c r="E46" s="743"/>
    </row>
    <row r="47" spans="1:5" s="54" customFormat="1" ht="20.100000000000001" customHeight="1" x14ac:dyDescent="0.25">
      <c r="A47" s="732"/>
      <c r="B47" s="738" t="s">
        <v>698</v>
      </c>
      <c r="C47" s="14">
        <v>3038</v>
      </c>
      <c r="D47" s="744"/>
      <c r="E47" s="745"/>
    </row>
    <row r="48" spans="1:5" s="54" customFormat="1" ht="20.100000000000001" customHeight="1" x14ac:dyDescent="0.25">
      <c r="A48" s="732"/>
      <c r="B48" s="738" t="s">
        <v>692</v>
      </c>
      <c r="C48" s="14">
        <v>3039</v>
      </c>
      <c r="D48" s="744"/>
      <c r="E48" s="745"/>
    </row>
    <row r="49" spans="1:5" s="54" customFormat="1" ht="20.100000000000001" customHeight="1" x14ac:dyDescent="0.25">
      <c r="A49" s="732"/>
      <c r="B49" s="738" t="s">
        <v>693</v>
      </c>
      <c r="C49" s="14">
        <v>3040</v>
      </c>
      <c r="D49" s="744"/>
      <c r="E49" s="745"/>
    </row>
    <row r="50" spans="1:5" s="54" customFormat="1" ht="20.100000000000001" customHeight="1" x14ac:dyDescent="0.25">
      <c r="A50" s="732"/>
      <c r="B50" s="738" t="s">
        <v>694</v>
      </c>
      <c r="C50" s="14">
        <v>3041</v>
      </c>
      <c r="D50" s="744"/>
      <c r="E50" s="745"/>
    </row>
    <row r="51" spans="1:5" s="54" customFormat="1" ht="20.100000000000001" customHeight="1" x14ac:dyDescent="0.25">
      <c r="A51" s="732"/>
      <c r="B51" s="738" t="s">
        <v>695</v>
      </c>
      <c r="C51" s="14">
        <v>3042</v>
      </c>
      <c r="D51" s="744"/>
      <c r="E51" s="745"/>
    </row>
    <row r="52" spans="1:5" s="54" customFormat="1" ht="20.100000000000001" customHeight="1" x14ac:dyDescent="0.25">
      <c r="A52" s="732"/>
      <c r="B52" s="738" t="s">
        <v>699</v>
      </c>
      <c r="C52" s="14">
        <v>3043</v>
      </c>
      <c r="D52" s="744"/>
      <c r="E52" s="745"/>
    </row>
    <row r="53" spans="1:5" s="54" customFormat="1" ht="20.100000000000001" customHeight="1" x14ac:dyDescent="0.25">
      <c r="A53" s="732"/>
      <c r="B53" s="738" t="s">
        <v>700</v>
      </c>
      <c r="C53" s="14">
        <v>3044</v>
      </c>
      <c r="D53" s="744"/>
      <c r="E53" s="745"/>
    </row>
    <row r="54" spans="1:5" s="54" customFormat="1" ht="20.100000000000001" customHeight="1" x14ac:dyDescent="0.25">
      <c r="A54" s="732"/>
      <c r="B54" s="738" t="s">
        <v>701</v>
      </c>
      <c r="C54" s="14">
        <v>3045</v>
      </c>
      <c r="D54" s="744"/>
      <c r="E54" s="745"/>
    </row>
    <row r="55" spans="1:5" s="54" customFormat="1" ht="20.100000000000001" customHeight="1" x14ac:dyDescent="0.25">
      <c r="A55" s="732"/>
      <c r="B55" s="738" t="s">
        <v>702</v>
      </c>
      <c r="C55" s="14">
        <v>3046</v>
      </c>
      <c r="D55" s="744"/>
      <c r="E55" s="745"/>
    </row>
    <row r="56" spans="1:5" s="54" customFormat="1" ht="20.100000000000001" customHeight="1" x14ac:dyDescent="0.25">
      <c r="A56" s="732"/>
      <c r="B56" s="738" t="s">
        <v>703</v>
      </c>
      <c r="C56" s="14">
        <v>3047</v>
      </c>
      <c r="D56" s="744"/>
      <c r="E56" s="745"/>
    </row>
    <row r="57" spans="1:5" s="54" customFormat="1" ht="20.100000000000001" customHeight="1" x14ac:dyDescent="0.25">
      <c r="A57" s="732"/>
      <c r="B57" s="739" t="s">
        <v>704</v>
      </c>
      <c r="C57" s="14">
        <v>3048</v>
      </c>
      <c r="D57" s="744">
        <f>D8+D25+D38</f>
        <v>334000</v>
      </c>
      <c r="E57" s="745">
        <f>E8+E25+E38</f>
        <v>340800</v>
      </c>
    </row>
    <row r="58" spans="1:5" s="54" customFormat="1" ht="20.100000000000001" customHeight="1" x14ac:dyDescent="0.25">
      <c r="A58" s="732"/>
      <c r="B58" s="739" t="s">
        <v>705</v>
      </c>
      <c r="C58" s="14">
        <v>3049</v>
      </c>
      <c r="D58" s="744">
        <f>D13+D31+D46</f>
        <v>357080</v>
      </c>
      <c r="E58" s="745">
        <f>E13+E31+E46</f>
        <v>351880</v>
      </c>
    </row>
    <row r="59" spans="1:5" s="54" customFormat="1" ht="20.100000000000001" customHeight="1" x14ac:dyDescent="0.25">
      <c r="A59" s="732"/>
      <c r="B59" s="737" t="s">
        <v>706</v>
      </c>
      <c r="C59" s="465">
        <v>3050</v>
      </c>
      <c r="D59" s="742"/>
      <c r="E59" s="743"/>
    </row>
    <row r="60" spans="1:5" s="54" customFormat="1" ht="20.100000000000001" customHeight="1" x14ac:dyDescent="0.25">
      <c r="A60" s="732"/>
      <c r="B60" s="737" t="s">
        <v>707</v>
      </c>
      <c r="C60" s="465">
        <v>3051</v>
      </c>
      <c r="D60" s="742">
        <f>D58-D57</f>
        <v>23080</v>
      </c>
      <c r="E60" s="743">
        <f>E58-E57</f>
        <v>11080</v>
      </c>
    </row>
    <row r="61" spans="1:5" s="54" customFormat="1" ht="20.100000000000001" customHeight="1" x14ac:dyDescent="0.25">
      <c r="A61" s="732"/>
      <c r="B61" s="737" t="s">
        <v>708</v>
      </c>
      <c r="C61" s="465">
        <v>3052</v>
      </c>
      <c r="D61" s="742">
        <v>51080</v>
      </c>
      <c r="E61" s="743">
        <v>51080</v>
      </c>
    </row>
    <row r="62" spans="1:5" s="54" customFormat="1" ht="24" customHeight="1" x14ac:dyDescent="0.25">
      <c r="A62" s="732"/>
      <c r="B62" s="739" t="s">
        <v>709</v>
      </c>
      <c r="C62" s="14">
        <v>3053</v>
      </c>
      <c r="D62" s="744"/>
      <c r="E62" s="745"/>
    </row>
    <row r="63" spans="1:5" s="54" customFormat="1" ht="24" customHeight="1" x14ac:dyDescent="0.25">
      <c r="A63" s="732"/>
      <c r="B63" s="739" t="s">
        <v>798</v>
      </c>
      <c r="C63" s="14">
        <v>3054</v>
      </c>
      <c r="D63" s="744"/>
      <c r="E63" s="745"/>
    </row>
    <row r="64" spans="1:5" s="54" customFormat="1" ht="20.100000000000001" customHeight="1" x14ac:dyDescent="0.25">
      <c r="B64" s="740" t="s">
        <v>710</v>
      </c>
      <c r="C64" s="847">
        <v>3055</v>
      </c>
      <c r="D64" s="849">
        <f>D59-D60+D61+D62-D63</f>
        <v>28000</v>
      </c>
      <c r="E64" s="851">
        <f>E59-E60+E61+E62-E63</f>
        <v>40000</v>
      </c>
    </row>
    <row r="65" spans="2:5" s="54" customFormat="1" ht="13.5" customHeight="1" thickBot="1" x14ac:dyDescent="0.3">
      <c r="B65" s="741" t="s">
        <v>711</v>
      </c>
      <c r="C65" s="848"/>
      <c r="D65" s="850"/>
      <c r="E65" s="852"/>
    </row>
    <row r="66" spans="2:5" x14ac:dyDescent="0.25">
      <c r="B66" s="43"/>
    </row>
    <row r="67" spans="2:5" ht="34.5" customHeight="1" x14ac:dyDescent="0.25">
      <c r="B67" s="843"/>
      <c r="C67" s="843"/>
      <c r="D67" s="843"/>
      <c r="E67" s="843"/>
    </row>
    <row r="68" spans="2:5" x14ac:dyDescent="0.25">
      <c r="B68" s="844"/>
      <c r="C68" s="844"/>
      <c r="D68" s="844"/>
      <c r="E68" s="844"/>
    </row>
  </sheetData>
  <mergeCells count="7">
    <mergeCell ref="B67:E67"/>
    <mergeCell ref="B68:E68"/>
    <mergeCell ref="B2:E2"/>
    <mergeCell ref="B3:E3"/>
    <mergeCell ref="C64:C65"/>
    <mergeCell ref="D64:D65"/>
    <mergeCell ref="E64:E6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J23"/>
  <sheetViews>
    <sheetView showGridLines="0" workbookViewId="0">
      <selection activeCell="G12" sqref="G12"/>
    </sheetView>
  </sheetViews>
  <sheetFormatPr defaultRowHeight="15.75" x14ac:dyDescent="0.25"/>
  <cols>
    <col min="1" max="1" width="0.7109375" style="60" customWidth="1"/>
    <col min="2" max="2" width="35.5703125" style="60" customWidth="1"/>
    <col min="3" max="3" width="12.85546875" style="60" customWidth="1"/>
    <col min="4" max="4" width="10.7109375" style="60" customWidth="1"/>
    <col min="5" max="8" width="17.7109375" style="60" customWidth="1"/>
    <col min="9" max="9" width="34" style="60" customWidth="1"/>
    <col min="10" max="10" width="45.140625" style="60" customWidth="1"/>
    <col min="11" max="11" width="59.85546875" style="60" customWidth="1"/>
    <col min="12" max="16384" width="9.140625" style="60"/>
  </cols>
  <sheetData>
    <row r="1" spans="1:10" x14ac:dyDescent="0.25">
      <c r="J1" s="90" t="s">
        <v>661</v>
      </c>
    </row>
    <row r="3" spans="1:10" ht="20.25" customHeight="1" x14ac:dyDescent="0.25">
      <c r="B3" s="853" t="s">
        <v>714</v>
      </c>
      <c r="C3" s="853"/>
      <c r="D3" s="853"/>
      <c r="E3" s="853"/>
      <c r="F3" s="853"/>
      <c r="G3" s="853"/>
      <c r="H3" s="853"/>
      <c r="I3" s="853"/>
      <c r="J3" s="853"/>
    </row>
    <row r="4" spans="1:10" ht="16.5" thickBot="1" x14ac:dyDescent="0.3"/>
    <row r="5" spans="1:10" ht="21.75" customHeight="1" thickBot="1" x14ac:dyDescent="0.3">
      <c r="B5" s="854" t="s">
        <v>715</v>
      </c>
      <c r="C5" s="856" t="s">
        <v>716</v>
      </c>
      <c r="D5" s="858" t="s">
        <v>717</v>
      </c>
      <c r="E5" s="860" t="s">
        <v>718</v>
      </c>
      <c r="F5" s="861"/>
      <c r="G5" s="861"/>
      <c r="H5" s="862"/>
      <c r="I5" s="854" t="s">
        <v>719</v>
      </c>
      <c r="J5" s="856" t="s">
        <v>720</v>
      </c>
    </row>
    <row r="6" spans="1:10" ht="30.75" customHeight="1" thickBot="1" x14ac:dyDescent="0.3">
      <c r="B6" s="855"/>
      <c r="C6" s="857"/>
      <c r="D6" s="859"/>
      <c r="E6" s="63" t="s">
        <v>717</v>
      </c>
      <c r="F6" s="64" t="s">
        <v>801</v>
      </c>
      <c r="G6" s="64" t="s">
        <v>830</v>
      </c>
      <c r="H6" s="65" t="s">
        <v>938</v>
      </c>
      <c r="I6" s="855"/>
      <c r="J6" s="857"/>
    </row>
    <row r="7" spans="1:10" ht="165" customHeight="1" x14ac:dyDescent="0.25">
      <c r="A7" s="61"/>
      <c r="B7" s="578" t="s">
        <v>810</v>
      </c>
      <c r="C7" s="579" t="s">
        <v>811</v>
      </c>
      <c r="D7" s="580">
        <v>2021</v>
      </c>
      <c r="E7" s="746">
        <v>110</v>
      </c>
      <c r="F7" s="581">
        <v>145</v>
      </c>
      <c r="G7" s="582">
        <v>145</v>
      </c>
      <c r="H7" s="654">
        <v>145</v>
      </c>
      <c r="I7" s="583" t="s">
        <v>812</v>
      </c>
      <c r="J7" s="584" t="s">
        <v>813</v>
      </c>
    </row>
    <row r="8" spans="1:10" ht="90" customHeight="1" x14ac:dyDescent="0.25">
      <c r="A8" s="61"/>
      <c r="B8" s="585" t="s">
        <v>814</v>
      </c>
      <c r="C8" s="586" t="s">
        <v>815</v>
      </c>
      <c r="D8" s="587">
        <v>2021</v>
      </c>
      <c r="E8" s="749">
        <v>0.8</v>
      </c>
      <c r="F8" s="588">
        <v>0.84</v>
      </c>
      <c r="G8" s="589">
        <v>0.85</v>
      </c>
      <c r="H8" s="589">
        <v>0.86</v>
      </c>
      <c r="I8" s="590" t="s">
        <v>816</v>
      </c>
      <c r="J8" s="591" t="s">
        <v>817</v>
      </c>
    </row>
    <row r="9" spans="1:10" ht="58.5" customHeight="1" x14ac:dyDescent="0.25">
      <c r="A9" s="61"/>
      <c r="B9" s="585" t="s">
        <v>818</v>
      </c>
      <c r="C9" s="586" t="s">
        <v>819</v>
      </c>
      <c r="D9" s="587">
        <v>2021</v>
      </c>
      <c r="E9" s="750">
        <v>6500</v>
      </c>
      <c r="F9" s="592">
        <v>6500</v>
      </c>
      <c r="G9" s="593">
        <v>6500</v>
      </c>
      <c r="H9" s="653">
        <v>6500</v>
      </c>
      <c r="I9" s="590" t="s">
        <v>820</v>
      </c>
      <c r="J9" s="591" t="s">
        <v>821</v>
      </c>
    </row>
    <row r="10" spans="1:10" ht="20.100000000000001" customHeight="1" x14ac:dyDescent="0.25">
      <c r="A10" s="61"/>
      <c r="B10" s="78"/>
      <c r="C10" s="69"/>
      <c r="D10" s="70"/>
      <c r="E10" s="71"/>
      <c r="F10" s="72"/>
      <c r="G10" s="73"/>
      <c r="H10" s="74"/>
      <c r="I10" s="80"/>
      <c r="J10" s="111"/>
    </row>
    <row r="11" spans="1:10" ht="20.100000000000001" customHeight="1" x14ac:dyDescent="0.25">
      <c r="A11" s="61"/>
      <c r="B11" s="78"/>
      <c r="C11" s="69"/>
      <c r="D11" s="70"/>
      <c r="E11" s="71"/>
      <c r="F11" s="72"/>
      <c r="G11" s="73"/>
      <c r="H11" s="74"/>
      <c r="I11" s="80"/>
      <c r="J11" s="111"/>
    </row>
    <row r="12" spans="1:10" ht="20.100000000000001" customHeight="1" x14ac:dyDescent="0.25">
      <c r="A12" s="61"/>
      <c r="B12" s="78"/>
      <c r="C12" s="69"/>
      <c r="D12" s="70"/>
      <c r="E12" s="71"/>
      <c r="F12" s="72"/>
      <c r="G12" s="73"/>
      <c r="H12" s="74"/>
      <c r="I12" s="80"/>
      <c r="J12" s="111"/>
    </row>
    <row r="13" spans="1:10" ht="20.100000000000001" customHeight="1" x14ac:dyDescent="0.25">
      <c r="A13" s="61"/>
      <c r="B13" s="78"/>
      <c r="C13" s="69"/>
      <c r="D13" s="70"/>
      <c r="E13" s="71"/>
      <c r="F13" s="72"/>
      <c r="G13" s="73"/>
      <c r="H13" s="74"/>
      <c r="I13" s="80"/>
      <c r="J13" s="111"/>
    </row>
    <row r="14" spans="1:10" ht="20.100000000000001" customHeight="1" x14ac:dyDescent="0.25">
      <c r="A14" s="61"/>
      <c r="B14" s="79"/>
      <c r="C14" s="75"/>
      <c r="D14" s="66"/>
      <c r="E14" s="76"/>
      <c r="F14" s="67"/>
      <c r="G14" s="68"/>
      <c r="H14" s="77"/>
      <c r="I14" s="81"/>
      <c r="J14" s="111"/>
    </row>
    <row r="15" spans="1:10" ht="20.100000000000001" customHeight="1" x14ac:dyDescent="0.25">
      <c r="A15" s="61"/>
      <c r="B15" s="78"/>
      <c r="C15" s="69"/>
      <c r="D15" s="70"/>
      <c r="E15" s="71"/>
      <c r="F15" s="72"/>
      <c r="G15" s="73"/>
      <c r="H15" s="74"/>
      <c r="I15" s="80"/>
      <c r="J15" s="111"/>
    </row>
    <row r="16" spans="1:10" ht="20.100000000000001" customHeight="1" x14ac:dyDescent="0.25">
      <c r="A16" s="61"/>
      <c r="B16" s="78"/>
      <c r="C16" s="69"/>
      <c r="D16" s="70"/>
      <c r="E16" s="71"/>
      <c r="F16" s="72"/>
      <c r="G16" s="73"/>
      <c r="H16" s="74"/>
      <c r="I16" s="80"/>
      <c r="J16" s="111"/>
    </row>
    <row r="17" spans="1:10" ht="20.100000000000001" customHeight="1" x14ac:dyDescent="0.25">
      <c r="A17" s="61"/>
      <c r="B17" s="78"/>
      <c r="C17" s="69"/>
      <c r="D17" s="70"/>
      <c r="E17" s="71"/>
      <c r="F17" s="72"/>
      <c r="G17" s="73"/>
      <c r="H17" s="74"/>
      <c r="I17" s="80"/>
      <c r="J17" s="111"/>
    </row>
    <row r="18" spans="1:10" ht="20.100000000000001" customHeight="1" x14ac:dyDescent="0.25">
      <c r="A18" s="61"/>
      <c r="B18" s="78"/>
      <c r="C18" s="69"/>
      <c r="D18" s="70"/>
      <c r="E18" s="71"/>
      <c r="F18" s="72"/>
      <c r="G18" s="73"/>
      <c r="H18" s="74"/>
      <c r="I18" s="80"/>
      <c r="J18" s="111"/>
    </row>
    <row r="19" spans="1:10" ht="20.100000000000001" customHeight="1" x14ac:dyDescent="0.25">
      <c r="A19" s="61"/>
      <c r="B19" s="78"/>
      <c r="C19" s="69"/>
      <c r="D19" s="70"/>
      <c r="E19" s="71"/>
      <c r="F19" s="72"/>
      <c r="G19" s="73"/>
      <c r="H19" s="74"/>
      <c r="I19" s="80"/>
      <c r="J19" s="111"/>
    </row>
    <row r="20" spans="1:10" ht="20.100000000000001" customHeight="1" x14ac:dyDescent="0.25">
      <c r="A20" s="61"/>
      <c r="B20" s="78"/>
      <c r="C20" s="69"/>
      <c r="D20" s="70"/>
      <c r="E20" s="71"/>
      <c r="F20" s="72"/>
      <c r="G20" s="73"/>
      <c r="H20" s="74"/>
      <c r="I20" s="80"/>
      <c r="J20" s="111"/>
    </row>
    <row r="21" spans="1:10" ht="20.100000000000001" customHeight="1" thickBot="1" x14ac:dyDescent="0.3">
      <c r="A21" s="61"/>
      <c r="B21" s="82"/>
      <c r="C21" s="83"/>
      <c r="D21" s="84"/>
      <c r="E21" s="85"/>
      <c r="F21" s="86"/>
      <c r="G21" s="87"/>
      <c r="H21" s="88"/>
      <c r="I21" s="89"/>
      <c r="J21" s="488"/>
    </row>
    <row r="22" spans="1:10" x14ac:dyDescent="0.25">
      <c r="J22" s="489"/>
    </row>
    <row r="23" spans="1:10" x14ac:dyDescent="0.25">
      <c r="B23" s="62"/>
    </row>
  </sheetData>
  <mergeCells count="7">
    <mergeCell ref="B3:J3"/>
    <mergeCell ref="B5:B6"/>
    <mergeCell ref="C5:C6"/>
    <mergeCell ref="D5:D6"/>
    <mergeCell ref="E5:H5"/>
    <mergeCell ref="I5:I6"/>
    <mergeCell ref="J5:J6"/>
  </mergeCells>
  <pageMargins left="0.11811023622047245" right="0.11811023622047245" top="0.74803149606299213" bottom="0.74803149606299213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M42"/>
  <sheetViews>
    <sheetView showGridLines="0" workbookViewId="0">
      <selection activeCell="J10" sqref="J10"/>
    </sheetView>
  </sheetViews>
  <sheetFormatPr defaultRowHeight="15.75" x14ac:dyDescent="0.25"/>
  <cols>
    <col min="1" max="1" width="1.28515625" style="93" customWidth="1"/>
    <col min="2" max="2" width="33.7109375" style="93" customWidth="1"/>
    <col min="3" max="3" width="6.42578125" style="93" customWidth="1"/>
    <col min="4" max="4" width="22.42578125" style="93" customWidth="1"/>
    <col min="5" max="5" width="6.42578125" style="93" customWidth="1"/>
    <col min="6" max="6" width="22.42578125" style="93" customWidth="1"/>
    <col min="7" max="7" width="6.42578125" style="93" customWidth="1"/>
    <col min="8" max="8" width="18.42578125" style="93" customWidth="1"/>
    <col min="9" max="9" width="21" style="93" customWidth="1"/>
    <col min="10" max="10" width="50.28515625" style="93" customWidth="1"/>
    <col min="11" max="11" width="9.140625" style="93" customWidth="1"/>
    <col min="12" max="16384" width="9.140625" style="93"/>
  </cols>
  <sheetData>
    <row r="1" spans="1:13" s="92" customFormat="1" ht="5.0999999999999996" customHeight="1" x14ac:dyDescent="0.25">
      <c r="A1" s="91"/>
      <c r="B1" s="97"/>
      <c r="C1" s="97"/>
      <c r="D1" s="97"/>
      <c r="E1" s="98"/>
      <c r="F1" s="98"/>
      <c r="G1" s="98"/>
      <c r="H1" s="98"/>
      <c r="I1" s="98"/>
      <c r="J1" s="863" t="s">
        <v>746</v>
      </c>
    </row>
    <row r="2" spans="1:13" s="92" customFormat="1" ht="5.0999999999999996" customHeight="1" x14ac:dyDescent="0.25">
      <c r="A2" s="91">
        <v>1</v>
      </c>
      <c r="B2" s="97" t="s">
        <v>721</v>
      </c>
      <c r="C2" s="97">
        <v>1</v>
      </c>
      <c r="D2" s="97" t="s">
        <v>722</v>
      </c>
      <c r="E2" s="98"/>
      <c r="F2" s="98"/>
      <c r="G2" s="98"/>
      <c r="H2" s="98"/>
      <c r="I2" s="98"/>
      <c r="J2" s="863"/>
    </row>
    <row r="3" spans="1:13" s="92" customFormat="1" ht="5.25" customHeight="1" x14ac:dyDescent="0.25">
      <c r="A3" s="91">
        <v>2</v>
      </c>
      <c r="B3" s="97" t="s">
        <v>723</v>
      </c>
      <c r="C3" s="97">
        <v>2</v>
      </c>
      <c r="D3" s="97" t="s">
        <v>724</v>
      </c>
      <c r="E3" s="98"/>
      <c r="F3" s="98"/>
      <c r="G3" s="98"/>
      <c r="H3" s="98"/>
      <c r="I3" s="98"/>
      <c r="J3" s="863"/>
    </row>
    <row r="4" spans="1:13" s="92" customFormat="1" ht="1.5" customHeight="1" x14ac:dyDescent="0.25">
      <c r="A4" s="91">
        <v>3</v>
      </c>
      <c r="B4" s="112" t="s">
        <v>725</v>
      </c>
      <c r="C4" s="97">
        <v>3</v>
      </c>
      <c r="D4" s="97" t="s">
        <v>726</v>
      </c>
      <c r="E4" s="98"/>
      <c r="F4" s="98"/>
      <c r="G4" s="98"/>
      <c r="H4" s="113"/>
      <c r="I4" s="113"/>
      <c r="J4" s="113"/>
      <c r="K4" s="114"/>
      <c r="L4" s="114"/>
    </row>
    <row r="5" spans="1:13" ht="18" x14ac:dyDescent="0.25">
      <c r="B5" s="864" t="s">
        <v>745</v>
      </c>
      <c r="C5" s="864"/>
      <c r="D5" s="864"/>
      <c r="E5" s="864"/>
      <c r="F5" s="864"/>
      <c r="G5" s="864"/>
      <c r="H5" s="864"/>
      <c r="I5" s="864"/>
      <c r="J5" s="864"/>
    </row>
    <row r="6" spans="1:13" ht="9" customHeight="1" thickBot="1" x14ac:dyDescent="0.3">
      <c r="B6" s="100"/>
      <c r="C6" s="100"/>
      <c r="D6" s="100"/>
      <c r="E6" s="100"/>
      <c r="F6" s="100"/>
      <c r="G6" s="100"/>
      <c r="H6" s="100"/>
      <c r="I6" s="100"/>
      <c r="J6" s="100"/>
    </row>
    <row r="7" spans="1:13" ht="39.75" customHeight="1" thickBot="1" x14ac:dyDescent="0.3">
      <c r="A7" s="95"/>
      <c r="B7" s="865" t="s">
        <v>727</v>
      </c>
      <c r="C7" s="867" t="s">
        <v>728</v>
      </c>
      <c r="D7" s="865"/>
      <c r="E7" s="868" t="s">
        <v>729</v>
      </c>
      <c r="F7" s="869"/>
      <c r="G7" s="870" t="s">
        <v>730</v>
      </c>
      <c r="H7" s="871"/>
      <c r="I7" s="872" t="s">
        <v>747</v>
      </c>
      <c r="J7" s="874" t="s">
        <v>748</v>
      </c>
    </row>
    <row r="8" spans="1:13" ht="27.75" customHeight="1" thickBot="1" x14ac:dyDescent="0.3">
      <c r="A8" s="95"/>
      <c r="B8" s="866"/>
      <c r="C8" s="101" t="s">
        <v>731</v>
      </c>
      <c r="D8" s="103" t="s">
        <v>732</v>
      </c>
      <c r="E8" s="101" t="s">
        <v>731</v>
      </c>
      <c r="F8" s="104" t="s">
        <v>733</v>
      </c>
      <c r="G8" s="102" t="s">
        <v>734</v>
      </c>
      <c r="H8" s="105" t="s">
        <v>735</v>
      </c>
      <c r="I8" s="873"/>
      <c r="J8" s="875"/>
    </row>
    <row r="9" spans="1:13" ht="28.5" x14ac:dyDescent="0.25">
      <c r="A9" s="95"/>
      <c r="B9" s="115" t="s">
        <v>822</v>
      </c>
      <c r="C9" s="106">
        <v>2</v>
      </c>
      <c r="D9" s="107" t="str">
        <f>IF(C9=1,$B$2,IF(C9=2,$B$3,IF(C9=3,$B$4," ")))</f>
        <v>Умерена вероватноћа</v>
      </c>
      <c r="E9" s="108">
        <v>2</v>
      </c>
      <c r="F9" s="109" t="str">
        <f>IF(E9=1,$D$2,IF(E9=2,$D$3,IF(E9=3,$D$4," ")))</f>
        <v>Умерен утицај</v>
      </c>
      <c r="G9" s="110">
        <f>IF(C9*E9=0," ",C9*E9)</f>
        <v>4</v>
      </c>
      <c r="H9" s="107" t="str">
        <f>IF(G9=1,"Низак ризик",IF(G9=2,"Умерен ризик",IF(G9=3,"Умерен ризик",IF(G9=4,"Умерен ризик",IF(G9=6,"Висок ризик",IF(G9=9,"Критичан ризик"," "))))))</f>
        <v>Умерен ризик</v>
      </c>
      <c r="I9" s="119">
        <v>10000</v>
      </c>
      <c r="J9" s="584" t="s">
        <v>826</v>
      </c>
      <c r="M9" s="94"/>
    </row>
    <row r="10" spans="1:13" ht="42.75" x14ac:dyDescent="0.25">
      <c r="A10" s="95"/>
      <c r="B10" s="116" t="s">
        <v>823</v>
      </c>
      <c r="C10" s="106">
        <v>2</v>
      </c>
      <c r="D10" s="109" t="str">
        <f>IF(C10=1,$B$2,IF(C10=2,$B$3,IF(C10=3,$B$4," ")))</f>
        <v>Умерена вероватноћа</v>
      </c>
      <c r="E10" s="108">
        <v>2</v>
      </c>
      <c r="F10" s="109" t="str">
        <f>IF(E10=1,$D$2,IF(E10=2,$D$3,IF(E10=3,$D$4," ")))</f>
        <v>Умерен утицај</v>
      </c>
      <c r="G10" s="110">
        <f t="shared" ref="G10:G27" si="0">IF(C10*E10=0," ",C10*E10)</f>
        <v>4</v>
      </c>
      <c r="H10" s="109" t="str">
        <f t="shared" ref="H10:H27" si="1">IF(G10=1,"Низак ризик",IF(G10=2,"Умерен ризик",IF(G10=3,"Умерен ризик",IF(G10=4,"Умерен ризик",IF(G10=6,"Висок ризик",IF(G10=9,"Критичан ризик"," "))))))</f>
        <v>Умерен ризик</v>
      </c>
      <c r="I10" s="120">
        <v>1000</v>
      </c>
      <c r="J10" s="591" t="s">
        <v>829</v>
      </c>
      <c r="L10" s="96"/>
      <c r="M10" s="96"/>
    </row>
    <row r="11" spans="1:13" ht="28.5" x14ac:dyDescent="0.25">
      <c r="A11" s="95"/>
      <c r="B11" s="116" t="s">
        <v>824</v>
      </c>
      <c r="C11" s="106">
        <v>2</v>
      </c>
      <c r="D11" s="109" t="str">
        <f t="shared" ref="D11:D27" si="2">IF(C11=1,$B$2,IF(C11=2,$B$3,IF(C11=3,$B$4," ")))</f>
        <v>Умерена вероватноћа</v>
      </c>
      <c r="E11" s="108">
        <v>2</v>
      </c>
      <c r="F11" s="109" t="str">
        <f t="shared" ref="F11:F27" si="3">IF(E11=1,$D$2,IF(E11=2,$D$3,IF(E11=3,$D$4," ")))</f>
        <v>Умерен утицај</v>
      </c>
      <c r="G11" s="110">
        <f t="shared" si="0"/>
        <v>4</v>
      </c>
      <c r="H11" s="109" t="str">
        <f t="shared" si="1"/>
        <v>Умерен ризик</v>
      </c>
      <c r="I11" s="120">
        <v>2000</v>
      </c>
      <c r="J11" s="591" t="s">
        <v>827</v>
      </c>
      <c r="L11" s="96"/>
      <c r="M11" s="96"/>
    </row>
    <row r="12" spans="1:13" ht="57" x14ac:dyDescent="0.25">
      <c r="A12" s="95"/>
      <c r="B12" s="116" t="s">
        <v>825</v>
      </c>
      <c r="C12" s="106">
        <v>2</v>
      </c>
      <c r="D12" s="109" t="str">
        <f t="shared" si="2"/>
        <v>Умерена вероватноћа</v>
      </c>
      <c r="E12" s="108">
        <v>2</v>
      </c>
      <c r="F12" s="109" t="str">
        <f t="shared" si="3"/>
        <v>Умерен утицај</v>
      </c>
      <c r="G12" s="110">
        <f t="shared" si="0"/>
        <v>4</v>
      </c>
      <c r="H12" s="109" t="str">
        <f t="shared" si="1"/>
        <v>Умерен ризик</v>
      </c>
      <c r="I12" s="120">
        <v>5000</v>
      </c>
      <c r="J12" s="591" t="s">
        <v>828</v>
      </c>
      <c r="L12" s="96"/>
      <c r="M12" s="96"/>
    </row>
    <row r="13" spans="1:13" x14ac:dyDescent="0.25">
      <c r="A13" s="95"/>
      <c r="B13" s="116"/>
      <c r="C13" s="106"/>
      <c r="D13" s="109" t="str">
        <f t="shared" si="2"/>
        <v xml:space="preserve"> </v>
      </c>
      <c r="E13" s="108"/>
      <c r="F13" s="109" t="str">
        <f t="shared" si="3"/>
        <v xml:space="preserve"> </v>
      </c>
      <c r="G13" s="110" t="str">
        <f t="shared" si="0"/>
        <v xml:space="preserve"> </v>
      </c>
      <c r="H13" s="109" t="str">
        <f t="shared" si="1"/>
        <v xml:space="preserve"> </v>
      </c>
      <c r="I13" s="120"/>
      <c r="J13" s="111"/>
      <c r="L13" s="96"/>
      <c r="M13" s="96"/>
    </row>
    <row r="14" spans="1:13" x14ac:dyDescent="0.25">
      <c r="A14" s="95"/>
      <c r="B14" s="116"/>
      <c r="C14" s="106"/>
      <c r="D14" s="109" t="str">
        <f t="shared" si="2"/>
        <v xml:space="preserve"> </v>
      </c>
      <c r="E14" s="108"/>
      <c r="F14" s="109" t="str">
        <f t="shared" si="3"/>
        <v xml:space="preserve"> </v>
      </c>
      <c r="G14" s="110" t="str">
        <f t="shared" si="0"/>
        <v xml:space="preserve"> </v>
      </c>
      <c r="H14" s="109" t="str">
        <f t="shared" si="1"/>
        <v xml:space="preserve"> </v>
      </c>
      <c r="I14" s="120"/>
      <c r="J14" s="111"/>
    </row>
    <row r="15" spans="1:13" x14ac:dyDescent="0.25">
      <c r="A15" s="95"/>
      <c r="B15" s="116"/>
      <c r="C15" s="106"/>
      <c r="D15" s="109" t="str">
        <f t="shared" si="2"/>
        <v xml:space="preserve"> </v>
      </c>
      <c r="E15" s="108"/>
      <c r="F15" s="109" t="str">
        <f t="shared" si="3"/>
        <v xml:space="preserve"> </v>
      </c>
      <c r="G15" s="110" t="str">
        <f t="shared" si="0"/>
        <v xml:space="preserve"> </v>
      </c>
      <c r="H15" s="109" t="str">
        <f t="shared" si="1"/>
        <v xml:space="preserve"> </v>
      </c>
      <c r="I15" s="120"/>
      <c r="J15" s="111"/>
    </row>
    <row r="16" spans="1:13" x14ac:dyDescent="0.25">
      <c r="A16" s="95"/>
      <c r="B16" s="116"/>
      <c r="C16" s="106"/>
      <c r="D16" s="109" t="str">
        <f t="shared" si="2"/>
        <v xml:space="preserve"> </v>
      </c>
      <c r="E16" s="108"/>
      <c r="F16" s="109" t="str">
        <f t="shared" si="3"/>
        <v xml:space="preserve"> </v>
      </c>
      <c r="G16" s="110" t="str">
        <f t="shared" si="0"/>
        <v xml:space="preserve"> </v>
      </c>
      <c r="H16" s="109" t="str">
        <f t="shared" si="1"/>
        <v xml:space="preserve"> </v>
      </c>
      <c r="I16" s="120"/>
      <c r="J16" s="111"/>
    </row>
    <row r="17" spans="1:10" x14ac:dyDescent="0.25">
      <c r="A17" s="95"/>
      <c r="B17" s="116"/>
      <c r="C17" s="106"/>
      <c r="D17" s="109" t="str">
        <f t="shared" si="2"/>
        <v xml:space="preserve"> </v>
      </c>
      <c r="E17" s="108"/>
      <c r="F17" s="109" t="str">
        <f t="shared" si="3"/>
        <v xml:space="preserve"> </v>
      </c>
      <c r="G17" s="110" t="str">
        <f t="shared" si="0"/>
        <v xml:space="preserve"> </v>
      </c>
      <c r="H17" s="109" t="str">
        <f t="shared" si="1"/>
        <v xml:space="preserve"> </v>
      </c>
      <c r="I17" s="120"/>
      <c r="J17" s="111"/>
    </row>
    <row r="18" spans="1:10" x14ac:dyDescent="0.25">
      <c r="A18" s="95"/>
      <c r="B18" s="116"/>
      <c r="C18" s="106"/>
      <c r="D18" s="109" t="str">
        <f t="shared" si="2"/>
        <v xml:space="preserve"> </v>
      </c>
      <c r="E18" s="108"/>
      <c r="F18" s="109" t="str">
        <f t="shared" si="3"/>
        <v xml:space="preserve"> </v>
      </c>
      <c r="G18" s="110" t="str">
        <f t="shared" si="0"/>
        <v xml:space="preserve"> </v>
      </c>
      <c r="H18" s="109" t="str">
        <f t="shared" si="1"/>
        <v xml:space="preserve"> </v>
      </c>
      <c r="I18" s="120"/>
      <c r="J18" s="111"/>
    </row>
    <row r="19" spans="1:10" x14ac:dyDescent="0.25">
      <c r="A19" s="95"/>
      <c r="B19" s="116"/>
      <c r="C19" s="106"/>
      <c r="D19" s="109" t="str">
        <f t="shared" si="2"/>
        <v xml:space="preserve"> </v>
      </c>
      <c r="E19" s="108"/>
      <c r="F19" s="109" t="str">
        <f t="shared" si="3"/>
        <v xml:space="preserve"> </v>
      </c>
      <c r="G19" s="110" t="str">
        <f t="shared" si="0"/>
        <v xml:space="preserve"> </v>
      </c>
      <c r="H19" s="109" t="str">
        <f t="shared" si="1"/>
        <v xml:space="preserve"> </v>
      </c>
      <c r="I19" s="120"/>
      <c r="J19" s="111"/>
    </row>
    <row r="20" spans="1:10" x14ac:dyDescent="0.25">
      <c r="A20" s="95"/>
      <c r="B20" s="116"/>
      <c r="C20" s="106"/>
      <c r="D20" s="109" t="str">
        <f t="shared" si="2"/>
        <v xml:space="preserve"> </v>
      </c>
      <c r="E20" s="108"/>
      <c r="F20" s="109" t="str">
        <f t="shared" si="3"/>
        <v xml:space="preserve"> </v>
      </c>
      <c r="G20" s="110" t="str">
        <f t="shared" si="0"/>
        <v xml:space="preserve"> </v>
      </c>
      <c r="H20" s="109" t="str">
        <f t="shared" si="1"/>
        <v xml:space="preserve"> </v>
      </c>
      <c r="I20" s="120"/>
      <c r="J20" s="111"/>
    </row>
    <row r="21" spans="1:10" x14ac:dyDescent="0.25">
      <c r="A21" s="95"/>
      <c r="B21" s="116"/>
      <c r="C21" s="106"/>
      <c r="D21" s="109" t="str">
        <f t="shared" si="2"/>
        <v xml:space="preserve"> </v>
      </c>
      <c r="E21" s="108"/>
      <c r="F21" s="109" t="str">
        <f t="shared" si="3"/>
        <v xml:space="preserve"> </v>
      </c>
      <c r="G21" s="110" t="str">
        <f t="shared" si="0"/>
        <v xml:space="preserve"> </v>
      </c>
      <c r="H21" s="109" t="str">
        <f t="shared" si="1"/>
        <v xml:space="preserve"> </v>
      </c>
      <c r="I21" s="120"/>
      <c r="J21" s="111"/>
    </row>
    <row r="22" spans="1:10" x14ac:dyDescent="0.25">
      <c r="A22" s="95"/>
      <c r="B22" s="116"/>
      <c r="C22" s="106"/>
      <c r="D22" s="109" t="str">
        <f t="shared" si="2"/>
        <v xml:space="preserve"> </v>
      </c>
      <c r="E22" s="108"/>
      <c r="F22" s="109" t="str">
        <f t="shared" si="3"/>
        <v xml:space="preserve"> </v>
      </c>
      <c r="G22" s="110" t="str">
        <f t="shared" si="0"/>
        <v xml:space="preserve"> </v>
      </c>
      <c r="H22" s="109" t="str">
        <f t="shared" si="1"/>
        <v xml:space="preserve"> </v>
      </c>
      <c r="I22" s="120"/>
      <c r="J22" s="111"/>
    </row>
    <row r="23" spans="1:10" x14ac:dyDescent="0.25">
      <c r="A23" s="95"/>
      <c r="B23" s="116"/>
      <c r="C23" s="106"/>
      <c r="D23" s="109" t="str">
        <f t="shared" si="2"/>
        <v xml:space="preserve"> </v>
      </c>
      <c r="E23" s="108"/>
      <c r="F23" s="109" t="str">
        <f t="shared" si="3"/>
        <v xml:space="preserve"> </v>
      </c>
      <c r="G23" s="110" t="str">
        <f t="shared" si="0"/>
        <v xml:space="preserve"> </v>
      </c>
      <c r="H23" s="109" t="str">
        <f t="shared" si="1"/>
        <v xml:space="preserve"> </v>
      </c>
      <c r="I23" s="120"/>
      <c r="J23" s="111"/>
    </row>
    <row r="24" spans="1:10" x14ac:dyDescent="0.25">
      <c r="A24" s="95"/>
      <c r="B24" s="116"/>
      <c r="C24" s="106"/>
      <c r="D24" s="109" t="str">
        <f t="shared" si="2"/>
        <v xml:space="preserve"> </v>
      </c>
      <c r="E24" s="108"/>
      <c r="F24" s="109" t="str">
        <f t="shared" si="3"/>
        <v xml:space="preserve"> </v>
      </c>
      <c r="G24" s="110" t="str">
        <f t="shared" si="0"/>
        <v xml:space="preserve"> </v>
      </c>
      <c r="H24" s="109" t="str">
        <f t="shared" si="1"/>
        <v xml:space="preserve"> </v>
      </c>
      <c r="I24" s="120"/>
      <c r="J24" s="111"/>
    </row>
    <row r="25" spans="1:10" x14ac:dyDescent="0.25">
      <c r="A25" s="95"/>
      <c r="B25" s="116"/>
      <c r="C25" s="106"/>
      <c r="D25" s="109" t="str">
        <f t="shared" si="2"/>
        <v xml:space="preserve"> </v>
      </c>
      <c r="E25" s="108"/>
      <c r="F25" s="109" t="str">
        <f t="shared" si="3"/>
        <v xml:space="preserve"> </v>
      </c>
      <c r="G25" s="110" t="str">
        <f t="shared" si="0"/>
        <v xml:space="preserve"> </v>
      </c>
      <c r="H25" s="109" t="str">
        <f t="shared" si="1"/>
        <v xml:space="preserve"> </v>
      </c>
      <c r="I25" s="120"/>
      <c r="J25" s="111"/>
    </row>
    <row r="26" spans="1:10" x14ac:dyDescent="0.25">
      <c r="A26" s="95"/>
      <c r="B26" s="116"/>
      <c r="C26" s="106"/>
      <c r="D26" s="109" t="str">
        <f t="shared" si="2"/>
        <v xml:space="preserve"> </v>
      </c>
      <c r="E26" s="108"/>
      <c r="F26" s="109" t="str">
        <f t="shared" si="3"/>
        <v xml:space="preserve"> </v>
      </c>
      <c r="G26" s="110" t="str">
        <f t="shared" si="0"/>
        <v xml:space="preserve"> </v>
      </c>
      <c r="H26" s="109" t="str">
        <f t="shared" si="1"/>
        <v xml:space="preserve"> </v>
      </c>
      <c r="I26" s="120"/>
      <c r="J26" s="111"/>
    </row>
    <row r="27" spans="1:10" x14ac:dyDescent="0.25">
      <c r="A27" s="95"/>
      <c r="B27" s="116"/>
      <c r="C27" s="106"/>
      <c r="D27" s="109" t="str">
        <f t="shared" si="2"/>
        <v xml:space="preserve"> </v>
      </c>
      <c r="E27" s="108"/>
      <c r="F27" s="109" t="str">
        <f t="shared" si="3"/>
        <v xml:space="preserve"> </v>
      </c>
      <c r="G27" s="110" t="str">
        <f t="shared" si="0"/>
        <v xml:space="preserve"> </v>
      </c>
      <c r="H27" s="109" t="str">
        <f t="shared" si="1"/>
        <v xml:space="preserve"> </v>
      </c>
      <c r="I27" s="120"/>
      <c r="J27" s="111"/>
    </row>
    <row r="30" spans="1:10" x14ac:dyDescent="0.25">
      <c r="B30" s="118" t="s">
        <v>219</v>
      </c>
      <c r="C30" s="117"/>
      <c r="D30" s="99"/>
      <c r="E30" s="99"/>
      <c r="F30" s="99"/>
      <c r="H30" s="96"/>
      <c r="I30" s="96"/>
      <c r="J30" s="96"/>
    </row>
    <row r="31" spans="1:10" x14ac:dyDescent="0.25">
      <c r="B31" s="117" t="s">
        <v>736</v>
      </c>
      <c r="C31" s="117"/>
      <c r="D31" s="99"/>
      <c r="E31" s="99"/>
      <c r="F31" s="99"/>
      <c r="H31" s="96"/>
    </row>
    <row r="32" spans="1:10" x14ac:dyDescent="0.25">
      <c r="B32" s="117" t="s">
        <v>737</v>
      </c>
      <c r="C32" s="117"/>
      <c r="D32" s="99"/>
      <c r="E32" s="99"/>
      <c r="F32" s="99"/>
      <c r="H32" s="96"/>
    </row>
    <row r="33" spans="2:10" x14ac:dyDescent="0.25">
      <c r="B33" s="117" t="s">
        <v>738</v>
      </c>
      <c r="C33" s="117"/>
      <c r="D33" s="99"/>
      <c r="E33" s="99"/>
      <c r="F33" s="99"/>
      <c r="H33" s="96"/>
    </row>
    <row r="34" spans="2:10" x14ac:dyDescent="0.25">
      <c r="B34" s="117" t="s">
        <v>739</v>
      </c>
      <c r="C34" s="117"/>
      <c r="D34" s="99"/>
      <c r="E34" s="99"/>
      <c r="F34" s="99"/>
      <c r="H34" s="96"/>
    </row>
    <row r="35" spans="2:10" x14ac:dyDescent="0.25">
      <c r="B35" s="117"/>
      <c r="C35" s="117"/>
      <c r="D35" s="99"/>
      <c r="E35" s="99"/>
      <c r="F35" s="99"/>
      <c r="H35" s="96"/>
    </row>
    <row r="36" spans="2:10" x14ac:dyDescent="0.25">
      <c r="B36" s="117" t="s">
        <v>740</v>
      </c>
      <c r="C36" s="117"/>
      <c r="D36" s="99"/>
      <c r="E36" s="99"/>
      <c r="F36" s="99"/>
      <c r="H36" s="96"/>
    </row>
    <row r="37" spans="2:10" x14ac:dyDescent="0.25">
      <c r="B37" s="117" t="s">
        <v>741</v>
      </c>
      <c r="C37" s="117"/>
      <c r="D37" s="99"/>
      <c r="E37" s="99"/>
      <c r="F37" s="99"/>
      <c r="H37" s="96"/>
    </row>
    <row r="38" spans="2:10" x14ac:dyDescent="0.25">
      <c r="B38" s="117" t="s">
        <v>742</v>
      </c>
      <c r="C38" s="117"/>
      <c r="D38" s="99"/>
      <c r="E38" s="99"/>
      <c r="F38" s="99"/>
      <c r="H38" s="96"/>
      <c r="I38" s="96"/>
      <c r="J38" s="96"/>
    </row>
    <row r="39" spans="2:10" x14ac:dyDescent="0.25">
      <c r="B39" s="117" t="s">
        <v>743</v>
      </c>
      <c r="C39" s="117"/>
      <c r="D39" s="99"/>
      <c r="E39" s="99"/>
      <c r="F39" s="99"/>
      <c r="H39" s="96"/>
      <c r="I39" s="96"/>
      <c r="J39" s="96"/>
    </row>
    <row r="40" spans="2:10" x14ac:dyDescent="0.25">
      <c r="B40" s="117"/>
      <c r="C40" s="117"/>
      <c r="D40" s="99"/>
      <c r="E40" s="99"/>
      <c r="F40" s="99"/>
      <c r="H40" s="96"/>
      <c r="I40" s="96"/>
      <c r="J40" s="96"/>
    </row>
    <row r="41" spans="2:10" x14ac:dyDescent="0.25">
      <c r="B41" s="117" t="s">
        <v>744</v>
      </c>
      <c r="C41" s="117"/>
      <c r="D41" s="99"/>
      <c r="E41" s="99"/>
      <c r="F41" s="99"/>
      <c r="H41" s="96"/>
      <c r="I41" s="96"/>
      <c r="J41" s="96"/>
    </row>
    <row r="42" spans="2:10" x14ac:dyDescent="0.25">
      <c r="H42" s="96"/>
      <c r="I42" s="96"/>
      <c r="J42" s="96"/>
    </row>
  </sheetData>
  <sheetProtection formatCells="0" formatColumns="0" formatRows="0" insertRows="0" deleteRows="0" sort="0" autoFilter="0"/>
  <mergeCells count="8">
    <mergeCell ref="J1:J3"/>
    <mergeCell ref="B5:J5"/>
    <mergeCell ref="B7:B8"/>
    <mergeCell ref="C7:D7"/>
    <mergeCell ref="E7:F7"/>
    <mergeCell ref="G7:H7"/>
    <mergeCell ref="I7:I8"/>
    <mergeCell ref="J7:J8"/>
  </mergeCells>
  <dataValidations count="2">
    <dataValidation type="list" allowBlank="1" showInputMessage="1" showErrorMessage="1" sqref="E9:E27">
      <formula1>$C$1:$C$4</formula1>
    </dataValidation>
    <dataValidation type="list" allowBlank="1" showInputMessage="1" showErrorMessage="1" sqref="C9:C27">
      <formula1>$A$1:$A$4</formula1>
    </dataValidation>
  </dataValidations>
  <pageMargins left="0.11811023622047245" right="0.11811023622047245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0.79998168889431442"/>
  </sheetPr>
  <dimension ref="A1:J50"/>
  <sheetViews>
    <sheetView showGridLines="0" workbookViewId="0">
      <selection activeCell="F42" sqref="F42"/>
    </sheetView>
  </sheetViews>
  <sheetFormatPr defaultRowHeight="12.75" x14ac:dyDescent="0.2"/>
  <cols>
    <col min="1" max="1" width="41.42578125" style="7" customWidth="1"/>
    <col min="2" max="2" width="20.85546875" style="7" customWidth="1"/>
    <col min="3" max="6" width="13.28515625" style="7" customWidth="1"/>
    <col min="7" max="16384" width="9.140625" style="7"/>
  </cols>
  <sheetData>
    <row r="1" spans="1:10" x14ac:dyDescent="0.2">
      <c r="E1" s="876" t="s">
        <v>750</v>
      </c>
      <c r="F1" s="876"/>
    </row>
    <row r="2" spans="1:10" x14ac:dyDescent="0.2">
      <c r="E2" s="34"/>
    </row>
    <row r="3" spans="1:10" ht="15.75" x14ac:dyDescent="0.25">
      <c r="A3" s="845" t="s">
        <v>352</v>
      </c>
      <c r="B3" s="845"/>
      <c r="C3" s="845"/>
      <c r="D3" s="845"/>
      <c r="E3" s="845"/>
      <c r="F3" s="845"/>
    </row>
    <row r="5" spans="1:10" x14ac:dyDescent="0.2">
      <c r="A5" s="8"/>
      <c r="B5" s="8"/>
      <c r="F5" s="34" t="s">
        <v>197</v>
      </c>
    </row>
    <row r="6" spans="1:10" ht="30.75" customHeight="1" thickBot="1" x14ac:dyDescent="0.25">
      <c r="A6" s="137"/>
      <c r="B6" s="493"/>
      <c r="C6" s="494" t="s">
        <v>713</v>
      </c>
      <c r="D6" s="494" t="s">
        <v>749</v>
      </c>
      <c r="E6" s="494" t="s">
        <v>764</v>
      </c>
      <c r="F6" s="495" t="s">
        <v>801</v>
      </c>
    </row>
    <row r="7" spans="1:10" ht="13.5" thickTop="1" x14ac:dyDescent="0.2">
      <c r="A7" s="496" t="s">
        <v>363</v>
      </c>
      <c r="B7" s="143" t="s">
        <v>208</v>
      </c>
      <c r="C7" s="594">
        <v>169406</v>
      </c>
      <c r="D7" s="601">
        <v>166455</v>
      </c>
      <c r="E7" s="601">
        <v>159813</v>
      </c>
      <c r="F7" s="144">
        <v>157279</v>
      </c>
    </row>
    <row r="8" spans="1:10" ht="13.5" thickBot="1" x14ac:dyDescent="0.25">
      <c r="A8" s="139"/>
      <c r="B8" s="145" t="s">
        <v>209</v>
      </c>
      <c r="C8" s="595">
        <v>150906</v>
      </c>
      <c r="D8" s="604">
        <v>162869</v>
      </c>
      <c r="E8" s="604">
        <v>160283</v>
      </c>
      <c r="F8" s="146" t="s">
        <v>210</v>
      </c>
    </row>
    <row r="9" spans="1:10" x14ac:dyDescent="0.2">
      <c r="A9" s="497"/>
      <c r="B9" s="498" t="s">
        <v>364</v>
      </c>
      <c r="C9" s="596">
        <f>IFERROR(C8/C7-1,0)</f>
        <v>-0.10920510489593049</v>
      </c>
      <c r="D9" s="596">
        <f>IFERROR(D8/D7-1,0)</f>
        <v>-2.1543360067285411E-2</v>
      </c>
      <c r="E9" s="596">
        <f>IFERROR(E8/E7-1,0)</f>
        <v>2.9409372203763606E-3</v>
      </c>
      <c r="F9" s="596">
        <f>IFERROR(F8/F7-1,0)</f>
        <v>0</v>
      </c>
    </row>
    <row r="10" spans="1:10" ht="13.5" thickBot="1" x14ac:dyDescent="0.25">
      <c r="A10" s="877" t="s">
        <v>365</v>
      </c>
      <c r="B10" s="878"/>
      <c r="C10" s="597">
        <f>IFERROR(C8/B8-1,0)</f>
        <v>0</v>
      </c>
      <c r="D10" s="597">
        <f>IFERROR(D8/C8-1,0)</f>
        <v>7.9274515261156031E-2</v>
      </c>
      <c r="E10" s="597">
        <f>IFERROR(E7/D8-1,0)</f>
        <v>-1.8763546162867129E-2</v>
      </c>
      <c r="F10" s="499">
        <f>IFERROR(F7/E8-1,0)</f>
        <v>-1.874185035218956E-2</v>
      </c>
    </row>
    <row r="11" spans="1:10" ht="13.5" thickTop="1" x14ac:dyDescent="0.2">
      <c r="A11" s="496" t="s">
        <v>366</v>
      </c>
      <c r="B11" s="143" t="s">
        <v>208</v>
      </c>
      <c r="C11" s="747">
        <v>268230</v>
      </c>
      <c r="D11" s="594">
        <v>248277</v>
      </c>
      <c r="E11" s="594">
        <v>247713</v>
      </c>
      <c r="F11" s="135">
        <v>264177</v>
      </c>
    </row>
    <row r="12" spans="1:10" ht="13.5" thickBot="1" x14ac:dyDescent="0.25">
      <c r="A12" s="139"/>
      <c r="B12" s="145" t="s">
        <v>209</v>
      </c>
      <c r="C12" s="747">
        <v>300369</v>
      </c>
      <c r="D12" s="594">
        <v>292620</v>
      </c>
      <c r="E12" s="594">
        <v>255683</v>
      </c>
      <c r="F12" s="714"/>
      <c r="J12" s="8"/>
    </row>
    <row r="13" spans="1:10" x14ac:dyDescent="0.2">
      <c r="A13" s="497"/>
      <c r="B13" s="498" t="s">
        <v>364</v>
      </c>
      <c r="C13" s="596">
        <f>IFERROR(C12/C11-1,0)</f>
        <v>0.11981881221339896</v>
      </c>
      <c r="D13" s="596">
        <f>IFERROR(D12/D11-1,0)</f>
        <v>0.17860293140323114</v>
      </c>
      <c r="E13" s="596">
        <f>IFERROR(E12/E11-1,0)</f>
        <v>3.2174330777956728E-2</v>
      </c>
      <c r="F13" s="596">
        <f>IFERROR(F12/F11-1,0)</f>
        <v>-1</v>
      </c>
    </row>
    <row r="14" spans="1:10" ht="13.5" thickBot="1" x14ac:dyDescent="0.25">
      <c r="A14" s="877" t="s">
        <v>365</v>
      </c>
      <c r="B14" s="878"/>
      <c r="C14" s="597">
        <f>IFERROR(C12/B12-1,0)</f>
        <v>0</v>
      </c>
      <c r="D14" s="597">
        <f>IFERROR(D12/C12-1,0)</f>
        <v>-2.5798268130199808E-2</v>
      </c>
      <c r="E14" s="597">
        <f>IFERROR(E11/D12-1,0)</f>
        <v>-0.153465245027681</v>
      </c>
      <c r="F14" s="499">
        <f>IFERROR(F11/E12-1,0)</f>
        <v>3.3220824223745726E-2</v>
      </c>
      <c r="J14" s="8"/>
    </row>
    <row r="15" spans="1:10" ht="13.5" thickTop="1" x14ac:dyDescent="0.2">
      <c r="A15" s="496" t="s">
        <v>207</v>
      </c>
      <c r="B15" s="143" t="s">
        <v>208</v>
      </c>
      <c r="C15" s="747">
        <v>295039</v>
      </c>
      <c r="D15" s="594">
        <v>327550</v>
      </c>
      <c r="E15" s="594">
        <v>368180</v>
      </c>
      <c r="F15" s="135">
        <v>386720</v>
      </c>
    </row>
    <row r="16" spans="1:10" ht="13.5" thickBot="1" x14ac:dyDescent="0.25">
      <c r="A16" s="139"/>
      <c r="B16" s="145" t="s">
        <v>209</v>
      </c>
      <c r="C16" s="748">
        <v>286171</v>
      </c>
      <c r="D16" s="604">
        <v>300559</v>
      </c>
      <c r="E16" s="604">
        <v>343000</v>
      </c>
      <c r="F16" s="146" t="s">
        <v>210</v>
      </c>
    </row>
    <row r="17" spans="1:10" x14ac:dyDescent="0.2">
      <c r="A17" s="497"/>
      <c r="B17" s="498" t="s">
        <v>364</v>
      </c>
      <c r="C17" s="596">
        <f>IFERROR(C16/C15-1,0)</f>
        <v>-3.0057043306139231E-2</v>
      </c>
      <c r="D17" s="596">
        <f>IFERROR(D16/D15-1,0)</f>
        <v>-8.2402686612730869E-2</v>
      </c>
      <c r="E17" s="596">
        <f>IFERROR(E16/E15-1,0)</f>
        <v>-6.8390461187462614E-2</v>
      </c>
      <c r="F17" s="596">
        <f>IFERROR(F16/F15-1,0)</f>
        <v>0</v>
      </c>
    </row>
    <row r="18" spans="1:10" ht="13.5" thickBot="1" x14ac:dyDescent="0.25">
      <c r="A18" s="877" t="s">
        <v>365</v>
      </c>
      <c r="B18" s="878"/>
      <c r="C18" s="597">
        <f>IFERROR(C16/B16-1,0)</f>
        <v>0</v>
      </c>
      <c r="D18" s="597">
        <f>IFERROR(D16/C16-1,0)</f>
        <v>5.0277631206516293E-2</v>
      </c>
      <c r="E18" s="597">
        <f>IFERROR(E15/D16-1,0)</f>
        <v>0.22498411293622889</v>
      </c>
      <c r="F18" s="499">
        <f>IFERROR(F15/E16-1,0)</f>
        <v>0.12746355685131205</v>
      </c>
      <c r="J18" s="8"/>
    </row>
    <row r="19" spans="1:10" ht="13.5" thickTop="1" x14ac:dyDescent="0.2">
      <c r="A19" s="496" t="s">
        <v>211</v>
      </c>
      <c r="B19" s="143" t="s">
        <v>208</v>
      </c>
      <c r="C19" s="747">
        <v>305019</v>
      </c>
      <c r="D19" s="594">
        <v>340761</v>
      </c>
      <c r="E19" s="594">
        <v>380861</v>
      </c>
      <c r="F19" s="135">
        <v>402331</v>
      </c>
    </row>
    <row r="20" spans="1:10" ht="13.5" thickBot="1" x14ac:dyDescent="0.25">
      <c r="A20" s="139"/>
      <c r="B20" s="145" t="s">
        <v>209</v>
      </c>
      <c r="C20" s="748">
        <v>294000</v>
      </c>
      <c r="D20" s="604">
        <v>312148</v>
      </c>
      <c r="E20" s="604">
        <v>358600</v>
      </c>
      <c r="F20" s="146" t="s">
        <v>210</v>
      </c>
    </row>
    <row r="21" spans="1:10" x14ac:dyDescent="0.2">
      <c r="A21" s="497"/>
      <c r="B21" s="498" t="s">
        <v>364</v>
      </c>
      <c r="C21" s="596">
        <f>IFERROR(C20/C19-1,0)</f>
        <v>-3.6125618404099447E-2</v>
      </c>
      <c r="D21" s="596">
        <f>IFERROR(D20/D19-1,0)</f>
        <v>-8.3967942340819501E-2</v>
      </c>
      <c r="E21" s="596">
        <f>IFERROR(E20/E19-1,0)</f>
        <v>-5.8449145488774112E-2</v>
      </c>
      <c r="F21" s="596">
        <f>IFERROR(F20/F19-1,0)</f>
        <v>0</v>
      </c>
    </row>
    <row r="22" spans="1:10" ht="13.5" thickBot="1" x14ac:dyDescent="0.25">
      <c r="A22" s="877" t="s">
        <v>365</v>
      </c>
      <c r="B22" s="878"/>
      <c r="C22" s="597">
        <f>IFERROR(C20/B20-1,0)</f>
        <v>0</v>
      </c>
      <c r="D22" s="597">
        <f>IFERROR(D20/C20-1,0)</f>
        <v>6.1727891156462489E-2</v>
      </c>
      <c r="E22" s="597">
        <f>IFERROR(E19/D20-1,0)</f>
        <v>0.22012955392954625</v>
      </c>
      <c r="F22" s="499">
        <f>IFERROR(F19/E20-1,0)</f>
        <v>0.12194924707194654</v>
      </c>
    </row>
    <row r="23" spans="1:10" ht="13.5" thickTop="1" x14ac:dyDescent="0.2">
      <c r="A23" s="496" t="s">
        <v>212</v>
      </c>
      <c r="B23" s="143" t="s">
        <v>208</v>
      </c>
      <c r="C23" s="599">
        <f>C15-C19</f>
        <v>-9980</v>
      </c>
      <c r="D23" s="599">
        <f>D15-D19</f>
        <v>-13211</v>
      </c>
      <c r="E23" s="594">
        <f>E15-E19</f>
        <v>-12681</v>
      </c>
      <c r="F23" s="135">
        <f>F15-F19</f>
        <v>-15611</v>
      </c>
    </row>
    <row r="24" spans="1:10" ht="13.5" thickBot="1" x14ac:dyDescent="0.25">
      <c r="A24" s="139"/>
      <c r="B24" s="145" t="s">
        <v>209</v>
      </c>
      <c r="C24" s="599">
        <f>C16-C20</f>
        <v>-7829</v>
      </c>
      <c r="D24" s="599">
        <f>D16-D20</f>
        <v>-11589</v>
      </c>
      <c r="E24" s="594">
        <f>E16-E20</f>
        <v>-15600</v>
      </c>
      <c r="F24" s="146" t="s">
        <v>210</v>
      </c>
    </row>
    <row r="25" spans="1:10" x14ac:dyDescent="0.2">
      <c r="A25" s="497"/>
      <c r="B25" s="498" t="s">
        <v>364</v>
      </c>
      <c r="C25" s="596">
        <f>IFERROR(C24/C23-1,0)</f>
        <v>-0.21553106212424855</v>
      </c>
      <c r="D25" s="596">
        <f>IFERROR(D24/D23-1,0)</f>
        <v>-0.12277647415032922</v>
      </c>
      <c r="E25" s="596">
        <f>IFERROR(E24/E23-1,0)</f>
        <v>0.23018689377809332</v>
      </c>
      <c r="F25" s="596">
        <f>IFERROR(F24/F23-1,0)</f>
        <v>0</v>
      </c>
    </row>
    <row r="26" spans="1:10" ht="13.5" thickBot="1" x14ac:dyDescent="0.25">
      <c r="A26" s="877" t="s">
        <v>365</v>
      </c>
      <c r="B26" s="878"/>
      <c r="C26" s="597">
        <f>IFERROR(C24/B24-1,0)</f>
        <v>0</v>
      </c>
      <c r="D26" s="597">
        <f>IFERROR(D24/C24-1,0)</f>
        <v>0.48026567888619232</v>
      </c>
      <c r="E26" s="597">
        <f>IFERROR(E23/D24-1,0)</f>
        <v>9.4227284493916708E-2</v>
      </c>
      <c r="F26" s="499">
        <f>IFERROR(F23/E24-1,0)</f>
        <v>7.0512820512824703E-4</v>
      </c>
    </row>
    <row r="27" spans="1:10" ht="13.5" thickTop="1" x14ac:dyDescent="0.2">
      <c r="A27" s="500" t="s">
        <v>213</v>
      </c>
      <c r="B27" s="143" t="s">
        <v>208</v>
      </c>
      <c r="C27" s="594">
        <v>510</v>
      </c>
      <c r="D27" s="594">
        <v>679</v>
      </c>
      <c r="E27" s="594">
        <v>209</v>
      </c>
      <c r="F27" s="135">
        <v>279</v>
      </c>
    </row>
    <row r="28" spans="1:10" ht="13.5" thickBot="1" x14ac:dyDescent="0.25">
      <c r="A28" s="139"/>
      <c r="B28" s="145" t="s">
        <v>209</v>
      </c>
      <c r="C28" s="598">
        <v>1971</v>
      </c>
      <c r="D28" s="602">
        <v>3265</v>
      </c>
      <c r="E28" s="602">
        <v>1295</v>
      </c>
      <c r="F28" s="146" t="s">
        <v>210</v>
      </c>
    </row>
    <row r="29" spans="1:10" x14ac:dyDescent="0.2">
      <c r="A29" s="497"/>
      <c r="B29" s="498" t="s">
        <v>364</v>
      </c>
      <c r="C29" s="596">
        <f>IFERROR(C28/C27-1,0)</f>
        <v>2.8647058823529412</v>
      </c>
      <c r="D29" s="596">
        <f>IFERROR(D28/D27-1,0)</f>
        <v>3.8085419734904269</v>
      </c>
      <c r="E29" s="596">
        <f>IFERROR(E28/E27-1,0)</f>
        <v>5.196172248803828</v>
      </c>
      <c r="F29" s="596">
        <f>IFERROR(F28/F27-1,0)</f>
        <v>0</v>
      </c>
    </row>
    <row r="30" spans="1:10" ht="13.5" thickBot="1" x14ac:dyDescent="0.25">
      <c r="A30" s="877" t="s">
        <v>365</v>
      </c>
      <c r="B30" s="878"/>
      <c r="C30" s="597">
        <f>IFERROR(C28/B28-1,0)</f>
        <v>0</v>
      </c>
      <c r="D30" s="597">
        <f>IFERROR(D28/C28-1,0)</f>
        <v>0.65651953323186207</v>
      </c>
      <c r="E30" s="597">
        <f>IFERROR(E27/D28-1,0)</f>
        <v>-0.93598774885145486</v>
      </c>
      <c r="F30" s="499">
        <f>IFERROR(F27/E28-1,0)</f>
        <v>-0.78455598455598452</v>
      </c>
    </row>
    <row r="31" spans="1:10" ht="9" customHeight="1" thickTop="1" thickBot="1" x14ac:dyDescent="0.25">
      <c r="A31" s="140"/>
      <c r="B31" s="141"/>
      <c r="C31" s="600"/>
      <c r="D31" s="600"/>
      <c r="E31" s="603"/>
      <c r="F31" s="501"/>
    </row>
    <row r="32" spans="1:10" ht="13.5" thickTop="1" x14ac:dyDescent="0.2">
      <c r="A32" s="496" t="s">
        <v>214</v>
      </c>
      <c r="B32" s="143" t="s">
        <v>208</v>
      </c>
      <c r="C32" s="594">
        <v>152</v>
      </c>
      <c r="D32" s="601">
        <v>152</v>
      </c>
      <c r="E32" s="601">
        <v>152</v>
      </c>
      <c r="F32" s="144">
        <v>116</v>
      </c>
    </row>
    <row r="33" spans="1:7" ht="13.5" thickBot="1" x14ac:dyDescent="0.25">
      <c r="A33" s="139"/>
      <c r="B33" s="145" t="s">
        <v>209</v>
      </c>
      <c r="C33" s="598">
        <v>124</v>
      </c>
      <c r="D33" s="675">
        <v>135</v>
      </c>
      <c r="E33" s="675">
        <v>127</v>
      </c>
      <c r="F33" s="502" t="s">
        <v>210</v>
      </c>
    </row>
    <row r="34" spans="1:7" x14ac:dyDescent="0.2">
      <c r="A34" s="497"/>
      <c r="B34" s="498" t="s">
        <v>364</v>
      </c>
      <c r="C34" s="596">
        <f>IFERROR(C33/C32-1,0)</f>
        <v>-0.18421052631578949</v>
      </c>
      <c r="D34" s="596">
        <f>IFERROR(D33/D32-1,0)</f>
        <v>-0.11184210526315785</v>
      </c>
      <c r="E34" s="596">
        <f>IFERROR(E33/E32-1,0)</f>
        <v>-0.16447368421052633</v>
      </c>
      <c r="F34" s="596">
        <f>IFERROR(F33/F32-1,0)</f>
        <v>0</v>
      </c>
    </row>
    <row r="35" spans="1:7" ht="13.5" thickBot="1" x14ac:dyDescent="0.25">
      <c r="A35" s="877" t="s">
        <v>365</v>
      </c>
      <c r="B35" s="878"/>
      <c r="C35" s="597">
        <f>IFERROR(C33/B33-1,0)</f>
        <v>0</v>
      </c>
      <c r="D35" s="597">
        <f>IFERROR(D33/C33-1,0)</f>
        <v>8.870967741935476E-2</v>
      </c>
      <c r="E35" s="597">
        <f>IFERROR(E32/D33-1,0)</f>
        <v>0.125925925925926</v>
      </c>
      <c r="F35" s="499">
        <f>IFERROR(F32/E33-1,0)</f>
        <v>-8.6614173228346414E-2</v>
      </c>
    </row>
    <row r="36" spans="1:7" ht="13.5" thickTop="1" x14ac:dyDescent="0.2">
      <c r="A36" s="496" t="s">
        <v>215</v>
      </c>
      <c r="B36" s="143" t="s">
        <v>208</v>
      </c>
      <c r="C36" s="594">
        <v>50227</v>
      </c>
      <c r="D36" s="601">
        <v>58103</v>
      </c>
      <c r="E36" s="601">
        <v>63915</v>
      </c>
      <c r="F36" s="713">
        <v>69028</v>
      </c>
    </row>
    <row r="37" spans="1:7" ht="13.5" thickBot="1" x14ac:dyDescent="0.25">
      <c r="A37" s="139"/>
      <c r="B37" s="145" t="s">
        <v>209</v>
      </c>
      <c r="C37" s="598">
        <v>51647</v>
      </c>
      <c r="D37" s="675">
        <v>58103</v>
      </c>
      <c r="E37" s="675">
        <v>64566</v>
      </c>
      <c r="F37" s="502" t="s">
        <v>210</v>
      </c>
    </row>
    <row r="38" spans="1:7" x14ac:dyDescent="0.2">
      <c r="A38" s="497"/>
      <c r="B38" s="498" t="s">
        <v>364</v>
      </c>
      <c r="C38" s="596">
        <f>IFERROR(C37/C36-1,0)</f>
        <v>2.8271646723873722E-2</v>
      </c>
      <c r="D38" s="596">
        <f>IFERROR(D37/D36-1,0)</f>
        <v>0</v>
      </c>
      <c r="E38" s="596">
        <f>IFERROR(E37/E36-1,0)</f>
        <v>1.0185402487678852E-2</v>
      </c>
      <c r="F38" s="596">
        <f>IFERROR(F37/F36-1,0)</f>
        <v>0</v>
      </c>
    </row>
    <row r="39" spans="1:7" ht="13.5" thickBot="1" x14ac:dyDescent="0.25">
      <c r="A39" s="877" t="s">
        <v>365</v>
      </c>
      <c r="B39" s="878"/>
      <c r="C39" s="597">
        <f>IFERROR(C37/B37-1,0)</f>
        <v>0</v>
      </c>
      <c r="D39" s="597">
        <f>IFERROR(D37/C37-1,0)</f>
        <v>0.12500242027610509</v>
      </c>
      <c r="E39" s="597">
        <f>IFERROR(E36/D37-1,0)</f>
        <v>0.10002925838596965</v>
      </c>
      <c r="F39" s="499">
        <f>IFERROR(F36/E37-1,0)</f>
        <v>6.9107579840782973E-2</v>
      </c>
    </row>
    <row r="40" spans="1:7" ht="9" customHeight="1" thickTop="1" thickBot="1" x14ac:dyDescent="0.25">
      <c r="A40" s="140"/>
      <c r="B40" s="141"/>
      <c r="C40" s="600"/>
      <c r="D40" s="600"/>
      <c r="E40" s="603"/>
      <c r="F40" s="501"/>
    </row>
    <row r="41" spans="1:7" ht="13.5" thickTop="1" x14ac:dyDescent="0.2">
      <c r="A41" s="496" t="s">
        <v>367</v>
      </c>
      <c r="B41" s="143" t="s">
        <v>208</v>
      </c>
      <c r="C41" s="594">
        <v>19311</v>
      </c>
      <c r="D41" s="601">
        <v>39348</v>
      </c>
      <c r="E41" s="601">
        <v>45000</v>
      </c>
      <c r="F41" s="144">
        <v>43090</v>
      </c>
    </row>
    <row r="42" spans="1:7" ht="13.5" thickBot="1" x14ac:dyDescent="0.25">
      <c r="A42" s="139"/>
      <c r="B42" s="145" t="s">
        <v>209</v>
      </c>
      <c r="C42" s="598">
        <v>7518</v>
      </c>
      <c r="D42" s="675">
        <v>33653</v>
      </c>
      <c r="E42" s="675">
        <v>10000</v>
      </c>
      <c r="F42" s="502" t="s">
        <v>210</v>
      </c>
    </row>
    <row r="43" spans="1:7" x14ac:dyDescent="0.2">
      <c r="A43" s="497"/>
      <c r="B43" s="498" t="s">
        <v>364</v>
      </c>
      <c r="C43" s="596">
        <f>IFERROR(C42/C41-1,0)</f>
        <v>-0.61068820879291597</v>
      </c>
      <c r="D43" s="596">
        <f>IFERROR(D42/D41-1,0)</f>
        <v>-0.1447341669208092</v>
      </c>
      <c r="E43" s="596">
        <f>IFERROR(E42/E41-1,0)</f>
        <v>-0.77777777777777779</v>
      </c>
      <c r="F43" s="596">
        <f>IFERROR(F42/F41-1,0)</f>
        <v>0</v>
      </c>
    </row>
    <row r="44" spans="1:7" ht="13.5" thickBot="1" x14ac:dyDescent="0.25">
      <c r="A44" s="877" t="s">
        <v>365</v>
      </c>
      <c r="B44" s="878"/>
      <c r="C44" s="597">
        <f>IFERROR(C42/B42-1,0)</f>
        <v>0</v>
      </c>
      <c r="D44" s="597">
        <f>IFERROR(D42/C42-1,0)</f>
        <v>3.4763234902899711</v>
      </c>
      <c r="E44" s="597">
        <f>IFERROR(E41/D42-1,0)</f>
        <v>0.33717647758000768</v>
      </c>
      <c r="F44" s="499">
        <f>IFERROR(F41/E42-1,0)</f>
        <v>3.3090000000000002</v>
      </c>
    </row>
    <row r="45" spans="1:7" ht="13.5" thickTop="1" x14ac:dyDescent="0.2"/>
    <row r="46" spans="1:7" ht="15.75" customHeight="1" x14ac:dyDescent="0.2">
      <c r="A46" s="879" t="s">
        <v>993</v>
      </c>
      <c r="B46" s="880"/>
      <c r="C46" s="880"/>
      <c r="D46" s="880"/>
      <c r="E46" s="880"/>
      <c r="F46" s="880"/>
      <c r="G46" s="142"/>
    </row>
    <row r="47" spans="1:7" x14ac:dyDescent="0.2">
      <c r="A47" s="880"/>
      <c r="B47" s="880"/>
      <c r="C47" s="880"/>
      <c r="D47" s="880"/>
      <c r="E47" s="880"/>
      <c r="F47" s="880"/>
      <c r="G47" s="142"/>
    </row>
    <row r="48" spans="1:7" x14ac:dyDescent="0.2">
      <c r="A48" s="880"/>
      <c r="B48" s="880"/>
      <c r="C48" s="880"/>
      <c r="D48" s="880"/>
      <c r="E48" s="880"/>
      <c r="F48" s="880"/>
    </row>
    <row r="50" spans="1:1" x14ac:dyDescent="0.2">
      <c r="A50" s="7" t="s">
        <v>368</v>
      </c>
    </row>
  </sheetData>
  <mergeCells count="12">
    <mergeCell ref="A44:B44"/>
    <mergeCell ref="A46:F48"/>
    <mergeCell ref="A22:B22"/>
    <mergeCell ref="A26:B26"/>
    <mergeCell ref="A30:B30"/>
    <mergeCell ref="A35:B35"/>
    <mergeCell ref="A39:B39"/>
    <mergeCell ref="E1:F1"/>
    <mergeCell ref="A3:F3"/>
    <mergeCell ref="A10:B10"/>
    <mergeCell ref="A14:B14"/>
    <mergeCell ref="A18:B18"/>
  </mergeCells>
  <pageMargins left="0.19685039370078741" right="0.31496062992125984" top="0.74803149606299213" bottom="0.7480314960629921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3" tint="0.79998168889431442"/>
  </sheetPr>
  <dimension ref="A1:G46"/>
  <sheetViews>
    <sheetView showGridLines="0" workbookViewId="0">
      <selection activeCell="D4" sqref="D4"/>
    </sheetView>
  </sheetViews>
  <sheetFormatPr defaultRowHeight="12.75" x14ac:dyDescent="0.2"/>
  <cols>
    <col min="1" max="1" width="23.85546875" style="7" customWidth="1"/>
    <col min="2" max="2" width="16.85546875" style="7" customWidth="1"/>
    <col min="3" max="6" width="15.7109375" style="7" customWidth="1"/>
    <col min="7" max="16384" width="9.140625" style="7"/>
  </cols>
  <sheetData>
    <row r="1" spans="1:6" x14ac:dyDescent="0.2">
      <c r="B1" s="8"/>
      <c r="C1" s="8"/>
      <c r="D1" s="8"/>
      <c r="E1" s="8"/>
      <c r="F1" s="147"/>
    </row>
    <row r="2" spans="1:6" ht="13.5" thickBot="1" x14ac:dyDescent="0.25">
      <c r="B2" s="8"/>
      <c r="C2" s="148"/>
      <c r="D2" s="148"/>
      <c r="E2" s="148"/>
      <c r="F2" s="148"/>
    </row>
    <row r="3" spans="1:6" ht="47.25" customHeight="1" thickBot="1" x14ac:dyDescent="0.25">
      <c r="A3" s="148"/>
      <c r="B3" s="149"/>
      <c r="C3" s="605" t="s">
        <v>831</v>
      </c>
      <c r="D3" s="605" t="s">
        <v>988</v>
      </c>
      <c r="E3" s="606" t="s">
        <v>989</v>
      </c>
      <c r="F3" s="607" t="s">
        <v>977</v>
      </c>
    </row>
    <row r="4" spans="1:6" ht="15" customHeight="1" x14ac:dyDescent="0.2">
      <c r="A4" s="888" t="s">
        <v>216</v>
      </c>
      <c r="B4" s="889"/>
      <c r="C4" s="717"/>
      <c r="D4" s="718">
        <v>22689</v>
      </c>
      <c r="E4" s="717">
        <v>31100</v>
      </c>
      <c r="F4" s="717">
        <v>30289</v>
      </c>
    </row>
    <row r="5" spans="1:6" ht="15" customHeight="1" x14ac:dyDescent="0.2">
      <c r="A5" s="890" t="s">
        <v>369</v>
      </c>
      <c r="B5" s="891"/>
      <c r="C5" s="719">
        <v>1.86</v>
      </c>
      <c r="D5" s="719">
        <v>0.27</v>
      </c>
      <c r="E5" s="720">
        <v>1</v>
      </c>
      <c r="F5" s="720">
        <v>0.11</v>
      </c>
    </row>
    <row r="6" spans="1:6" ht="15" customHeight="1" x14ac:dyDescent="0.2">
      <c r="A6" s="890" t="s">
        <v>370</v>
      </c>
      <c r="B6" s="891"/>
      <c r="C6" s="719">
        <v>1.1599999999999999</v>
      </c>
      <c r="D6" s="719">
        <v>0.41</v>
      </c>
      <c r="E6" s="720">
        <v>1</v>
      </c>
      <c r="F6" s="720">
        <v>0.18</v>
      </c>
    </row>
    <row r="7" spans="1:6" ht="15" customHeight="1" x14ac:dyDescent="0.2">
      <c r="A7" s="890" t="s">
        <v>371</v>
      </c>
      <c r="B7" s="891"/>
      <c r="C7" s="719"/>
      <c r="D7" s="719"/>
      <c r="E7" s="720">
        <v>1080</v>
      </c>
      <c r="F7" s="720">
        <v>38000</v>
      </c>
    </row>
    <row r="8" spans="1:6" ht="15" customHeight="1" x14ac:dyDescent="0.2">
      <c r="A8" s="890" t="s">
        <v>218</v>
      </c>
      <c r="B8" s="891"/>
      <c r="C8" s="719">
        <v>71.75</v>
      </c>
      <c r="D8" s="719">
        <v>49.16</v>
      </c>
      <c r="E8" s="719">
        <v>60</v>
      </c>
      <c r="F8" s="719">
        <v>68</v>
      </c>
    </row>
    <row r="9" spans="1:6" ht="15" customHeight="1" x14ac:dyDescent="0.2">
      <c r="A9" s="890" t="s">
        <v>217</v>
      </c>
      <c r="B9" s="891"/>
      <c r="C9" s="719">
        <v>171.85</v>
      </c>
      <c r="D9" s="719">
        <v>259.39</v>
      </c>
      <c r="E9" s="719">
        <v>269</v>
      </c>
      <c r="F9" s="719">
        <v>182</v>
      </c>
    </row>
    <row r="10" spans="1:6" ht="15" customHeight="1" thickBot="1" x14ac:dyDescent="0.25">
      <c r="A10" s="892" t="s">
        <v>372</v>
      </c>
      <c r="B10" s="893"/>
      <c r="C10" s="721">
        <v>56.61</v>
      </c>
      <c r="D10" s="721">
        <v>55.26</v>
      </c>
      <c r="E10" s="722">
        <v>61</v>
      </c>
      <c r="F10" s="722">
        <v>58</v>
      </c>
    </row>
    <row r="11" spans="1:6" x14ac:dyDescent="0.2">
      <c r="A11" s="150"/>
      <c r="B11" s="150"/>
      <c r="C11" s="150"/>
      <c r="D11" s="150"/>
      <c r="E11" s="150"/>
      <c r="F11" s="150"/>
    </row>
    <row r="12" spans="1:6" ht="13.5" thickBot="1" x14ac:dyDescent="0.25">
      <c r="B12" s="8"/>
      <c r="C12" s="148"/>
      <c r="D12" s="148"/>
      <c r="E12" s="148"/>
      <c r="F12" s="503" t="s">
        <v>197</v>
      </c>
    </row>
    <row r="13" spans="1:6" ht="39.75" customHeight="1" thickBot="1" x14ac:dyDescent="0.25">
      <c r="A13" s="148"/>
      <c r="B13" s="149"/>
      <c r="C13" s="608" t="s">
        <v>806</v>
      </c>
      <c r="D13" s="608" t="s">
        <v>832</v>
      </c>
      <c r="E13" s="608" t="s">
        <v>990</v>
      </c>
      <c r="F13" s="608" t="s">
        <v>991</v>
      </c>
    </row>
    <row r="14" spans="1:6" ht="15" customHeight="1" x14ac:dyDescent="0.2">
      <c r="A14" s="896" t="s">
        <v>373</v>
      </c>
      <c r="B14" s="897"/>
      <c r="C14" s="612">
        <v>0</v>
      </c>
      <c r="D14" s="612">
        <v>0</v>
      </c>
      <c r="E14" s="612">
        <v>0</v>
      </c>
      <c r="F14" s="613">
        <v>0</v>
      </c>
    </row>
    <row r="15" spans="1:6" ht="15" customHeight="1" x14ac:dyDescent="0.2">
      <c r="A15" s="898" t="s">
        <v>374</v>
      </c>
      <c r="B15" s="899"/>
      <c r="C15" s="614">
        <v>0</v>
      </c>
      <c r="D15" s="614">
        <v>0</v>
      </c>
      <c r="E15" s="614">
        <v>0</v>
      </c>
      <c r="F15" s="615">
        <v>0</v>
      </c>
    </row>
    <row r="16" spans="1:6" ht="15" customHeight="1" thickBot="1" x14ac:dyDescent="0.25">
      <c r="A16" s="881" t="s">
        <v>275</v>
      </c>
      <c r="B16" s="882"/>
      <c r="C16" s="616">
        <f>SUM(C14:C15)</f>
        <v>0</v>
      </c>
      <c r="D16" s="616">
        <f>SUM(D14:D15)</f>
        <v>0</v>
      </c>
      <c r="E16" s="616">
        <f>SUM(E14:E15)</f>
        <v>0</v>
      </c>
      <c r="F16" s="616">
        <f>SUM(F14:F15)</f>
        <v>0</v>
      </c>
    </row>
    <row r="17" spans="1:6" s="151" customFormat="1" x14ac:dyDescent="0.2">
      <c r="A17" s="157"/>
      <c r="B17" s="153"/>
      <c r="C17" s="155"/>
      <c r="D17" s="155"/>
      <c r="E17" s="155"/>
      <c r="F17" s="155"/>
    </row>
    <row r="18" spans="1:6" s="151" customFormat="1" ht="13.5" thickBot="1" x14ac:dyDescent="0.25">
      <c r="A18" s="158"/>
      <c r="B18" s="156"/>
      <c r="C18" s="504"/>
      <c r="D18" s="504"/>
      <c r="E18" s="504"/>
      <c r="F18" s="503" t="s">
        <v>197</v>
      </c>
    </row>
    <row r="19" spans="1:6" ht="30" customHeight="1" thickBot="1" x14ac:dyDescent="0.25">
      <c r="A19" s="148"/>
      <c r="B19" s="159"/>
      <c r="C19" s="609" t="s">
        <v>713</v>
      </c>
      <c r="D19" s="609" t="s">
        <v>749</v>
      </c>
      <c r="E19" s="609" t="s">
        <v>764</v>
      </c>
      <c r="F19" s="610" t="s">
        <v>977</v>
      </c>
    </row>
    <row r="20" spans="1:6" ht="15" customHeight="1" x14ac:dyDescent="0.2">
      <c r="A20" s="883" t="s">
        <v>227</v>
      </c>
      <c r="B20" s="160" t="s">
        <v>208</v>
      </c>
      <c r="C20" s="617">
        <v>0</v>
      </c>
      <c r="D20" s="617">
        <v>0</v>
      </c>
      <c r="E20" s="617">
        <v>0</v>
      </c>
      <c r="F20" s="617">
        <v>0</v>
      </c>
    </row>
    <row r="21" spans="1:6" ht="15" customHeight="1" x14ac:dyDescent="0.2">
      <c r="A21" s="884"/>
      <c r="B21" s="161" t="s">
        <v>377</v>
      </c>
      <c r="C21" s="618">
        <v>0</v>
      </c>
      <c r="D21" s="618">
        <v>0</v>
      </c>
      <c r="E21" s="618">
        <v>0</v>
      </c>
      <c r="F21" s="619" t="s">
        <v>210</v>
      </c>
    </row>
    <row r="22" spans="1:6" ht="15" customHeight="1" thickBot="1" x14ac:dyDescent="0.25">
      <c r="A22" s="885"/>
      <c r="B22" s="162" t="s">
        <v>389</v>
      </c>
      <c r="C22" s="620">
        <v>0</v>
      </c>
      <c r="D22" s="620">
        <v>0</v>
      </c>
      <c r="E22" s="620">
        <v>0</v>
      </c>
      <c r="F22" s="621" t="s">
        <v>210</v>
      </c>
    </row>
    <row r="23" spans="1:6" ht="15" customHeight="1" x14ac:dyDescent="0.2">
      <c r="A23" s="884" t="s">
        <v>375</v>
      </c>
      <c r="B23" s="163" t="s">
        <v>208</v>
      </c>
      <c r="C23" s="622"/>
      <c r="D23" s="622"/>
      <c r="E23" s="622"/>
      <c r="F23" s="622"/>
    </row>
    <row r="24" spans="1:6" ht="15" customHeight="1" x14ac:dyDescent="0.2">
      <c r="A24" s="884"/>
      <c r="B24" s="164" t="s">
        <v>377</v>
      </c>
      <c r="C24" s="619"/>
      <c r="D24" s="619"/>
      <c r="E24" s="619"/>
      <c r="F24" s="623" t="s">
        <v>210</v>
      </c>
    </row>
    <row r="25" spans="1:6" ht="15" customHeight="1" thickBot="1" x14ac:dyDescent="0.25">
      <c r="A25" s="885"/>
      <c r="B25" s="165" t="s">
        <v>389</v>
      </c>
      <c r="C25" s="620"/>
      <c r="D25" s="620"/>
      <c r="E25" s="620"/>
      <c r="F25" s="620" t="s">
        <v>210</v>
      </c>
    </row>
    <row r="26" spans="1:6" x14ac:dyDescent="0.2">
      <c r="A26" s="894" t="s">
        <v>376</v>
      </c>
      <c r="B26" s="166" t="s">
        <v>208</v>
      </c>
      <c r="C26" s="624"/>
      <c r="D26" s="624"/>
      <c r="E26" s="625"/>
      <c r="F26" s="625"/>
    </row>
    <row r="27" spans="1:6" x14ac:dyDescent="0.2">
      <c r="A27" s="894"/>
      <c r="B27" s="167" t="s">
        <v>377</v>
      </c>
      <c r="C27" s="626"/>
      <c r="D27" s="626"/>
      <c r="E27" s="627"/>
      <c r="F27" s="628" t="s">
        <v>210</v>
      </c>
    </row>
    <row r="28" spans="1:6" ht="13.5" thickBot="1" x14ac:dyDescent="0.25">
      <c r="A28" s="895"/>
      <c r="B28" s="168" t="s">
        <v>389</v>
      </c>
      <c r="C28" s="616"/>
      <c r="D28" s="629"/>
      <c r="E28" s="616"/>
      <c r="F28" s="630" t="s">
        <v>210</v>
      </c>
    </row>
    <row r="29" spans="1:6" x14ac:dyDescent="0.2">
      <c r="A29" s="150"/>
      <c r="B29" s="153"/>
      <c r="C29" s="154"/>
      <c r="D29" s="154"/>
      <c r="E29" s="155"/>
      <c r="F29" s="154"/>
    </row>
    <row r="30" spans="1:6" x14ac:dyDescent="0.2">
      <c r="A30" s="8"/>
      <c r="B30" s="156"/>
      <c r="C30" s="154"/>
      <c r="D30" s="154"/>
      <c r="E30" s="154"/>
      <c r="F30" s="154"/>
    </row>
    <row r="31" spans="1:6" x14ac:dyDescent="0.2">
      <c r="A31" s="8"/>
      <c r="B31" s="156"/>
      <c r="C31" s="154"/>
      <c r="D31" s="154"/>
      <c r="E31" s="154"/>
      <c r="F31" s="154"/>
    </row>
    <row r="32" spans="1:6" x14ac:dyDescent="0.2">
      <c r="B32" s="8"/>
    </row>
    <row r="33" spans="1:7" x14ac:dyDescent="0.2">
      <c r="B33" s="8"/>
    </row>
    <row r="34" spans="1:7" ht="18" customHeight="1" x14ac:dyDescent="0.2">
      <c r="A34" s="505" t="s">
        <v>920</v>
      </c>
      <c r="B34" s="505"/>
      <c r="C34" s="505"/>
      <c r="D34" s="505"/>
      <c r="E34" s="505"/>
      <c r="F34" s="505"/>
    </row>
    <row r="35" spans="1:7" ht="18" customHeight="1" x14ac:dyDescent="0.2">
      <c r="A35" s="886" t="s">
        <v>800</v>
      </c>
      <c r="B35" s="886"/>
      <c r="C35" s="886"/>
      <c r="D35" s="886"/>
      <c r="E35" s="886"/>
      <c r="F35" s="886"/>
      <c r="G35" s="506"/>
    </row>
    <row r="36" spans="1:7" ht="18" customHeight="1" x14ac:dyDescent="0.2">
      <c r="A36" s="886"/>
      <c r="B36" s="886"/>
      <c r="C36" s="886"/>
      <c r="D36" s="886"/>
      <c r="E36" s="886"/>
      <c r="F36" s="886"/>
      <c r="G36" s="506"/>
    </row>
    <row r="37" spans="1:7" ht="18" customHeight="1" x14ac:dyDescent="0.2">
      <c r="A37" s="886"/>
      <c r="B37" s="886"/>
      <c r="C37" s="886"/>
      <c r="D37" s="886"/>
      <c r="E37" s="886"/>
      <c r="F37" s="886"/>
      <c r="G37" s="506"/>
    </row>
    <row r="38" spans="1:7" ht="18" customHeight="1" x14ac:dyDescent="0.2">
      <c r="A38" s="886"/>
      <c r="B38" s="886"/>
      <c r="C38" s="886"/>
      <c r="D38" s="886"/>
      <c r="E38" s="886"/>
      <c r="F38" s="886"/>
      <c r="G38" s="506"/>
    </row>
    <row r="39" spans="1:7" ht="18" customHeight="1" x14ac:dyDescent="0.2">
      <c r="A39" s="887" t="s">
        <v>752</v>
      </c>
      <c r="B39" s="887"/>
      <c r="C39" s="887"/>
      <c r="D39" s="887"/>
      <c r="E39" s="887"/>
      <c r="F39" s="887"/>
      <c r="G39" s="506"/>
    </row>
    <row r="40" spans="1:7" ht="18" customHeight="1" x14ac:dyDescent="0.2">
      <c r="A40" s="887" t="s">
        <v>753</v>
      </c>
      <c r="B40" s="887"/>
      <c r="C40" s="887"/>
      <c r="D40" s="887"/>
      <c r="E40" s="887"/>
      <c r="F40" s="887"/>
      <c r="G40" s="506"/>
    </row>
    <row r="41" spans="1:7" ht="18" customHeight="1" x14ac:dyDescent="0.2">
      <c r="A41" s="887" t="s">
        <v>754</v>
      </c>
      <c r="B41" s="887"/>
      <c r="C41" s="887"/>
      <c r="D41" s="887"/>
      <c r="E41" s="887"/>
      <c r="F41" s="887"/>
      <c r="G41" s="506"/>
    </row>
    <row r="42" spans="1:7" ht="18" customHeight="1" x14ac:dyDescent="0.2">
      <c r="A42" s="880" t="s">
        <v>757</v>
      </c>
      <c r="B42" s="880"/>
      <c r="C42" s="880"/>
      <c r="D42" s="880"/>
      <c r="E42" s="880"/>
      <c r="F42" s="880"/>
      <c r="G42" s="506"/>
    </row>
    <row r="43" spans="1:7" ht="12" customHeight="1" x14ac:dyDescent="0.2">
      <c r="A43" s="880"/>
      <c r="B43" s="880"/>
      <c r="C43" s="880"/>
      <c r="D43" s="880"/>
      <c r="E43" s="880"/>
      <c r="F43" s="880"/>
      <c r="G43" s="506"/>
    </row>
    <row r="44" spans="1:7" ht="18" customHeight="1" x14ac:dyDescent="0.2">
      <c r="A44" s="887" t="s">
        <v>755</v>
      </c>
      <c r="B44" s="887"/>
      <c r="C44" s="887"/>
      <c r="D44" s="887"/>
      <c r="E44" s="887"/>
      <c r="F44" s="887"/>
      <c r="G44" s="506"/>
    </row>
    <row r="45" spans="1:7" ht="21" customHeight="1" x14ac:dyDescent="0.2">
      <c r="A45" s="880" t="s">
        <v>756</v>
      </c>
      <c r="B45" s="880"/>
      <c r="C45" s="880"/>
      <c r="D45" s="880"/>
      <c r="E45" s="880"/>
      <c r="F45" s="880"/>
    </row>
    <row r="46" spans="1:7" ht="9" customHeight="1" x14ac:dyDescent="0.2">
      <c r="A46" s="880"/>
      <c r="B46" s="880"/>
      <c r="C46" s="880"/>
      <c r="D46" s="880"/>
      <c r="E46" s="880"/>
      <c r="F46" s="880"/>
    </row>
  </sheetData>
  <mergeCells count="20">
    <mergeCell ref="A45:F46"/>
    <mergeCell ref="A23:A25"/>
    <mergeCell ref="A4:B4"/>
    <mergeCell ref="A5:B5"/>
    <mergeCell ref="A6:B6"/>
    <mergeCell ref="A7:B7"/>
    <mergeCell ref="A8:B8"/>
    <mergeCell ref="A9:B9"/>
    <mergeCell ref="A10:B10"/>
    <mergeCell ref="A40:F40"/>
    <mergeCell ref="A41:F41"/>
    <mergeCell ref="A42:F43"/>
    <mergeCell ref="A26:A28"/>
    <mergeCell ref="A14:B14"/>
    <mergeCell ref="A15:B15"/>
    <mergeCell ref="A16:B16"/>
    <mergeCell ref="A20:A22"/>
    <mergeCell ref="A35:F38"/>
    <mergeCell ref="A39:F39"/>
    <mergeCell ref="A44:F4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143"/>
  <sheetViews>
    <sheetView showGridLines="0" workbookViewId="0">
      <selection activeCell="G14" sqref="G14"/>
    </sheetView>
  </sheetViews>
  <sheetFormatPr defaultRowHeight="15.75" x14ac:dyDescent="0.2"/>
  <cols>
    <col min="1" max="1" width="2.7109375" customWidth="1"/>
    <col min="2" max="2" width="21.7109375" customWidth="1"/>
    <col min="3" max="3" width="45.7109375" customWidth="1"/>
    <col min="4" max="4" width="7.5703125" customWidth="1"/>
    <col min="5" max="8" width="15.7109375" style="3" customWidth="1"/>
  </cols>
  <sheetData>
    <row r="1" spans="1:9" ht="12.75" customHeight="1" x14ac:dyDescent="0.2">
      <c r="H1" s="123" t="s">
        <v>362</v>
      </c>
    </row>
    <row r="2" spans="1:9" ht="17.25" customHeight="1" x14ac:dyDescent="0.2">
      <c r="B2" s="917" t="s">
        <v>970</v>
      </c>
      <c r="C2" s="917"/>
      <c r="D2" s="917"/>
      <c r="E2" s="917"/>
      <c r="F2" s="917"/>
      <c r="G2" s="917"/>
      <c r="H2" s="917"/>
      <c r="I2" s="59"/>
    </row>
    <row r="3" spans="1:9" ht="12" customHeight="1" thickBot="1" x14ac:dyDescent="0.25">
      <c r="E3"/>
      <c r="F3"/>
      <c r="G3"/>
      <c r="H3" s="121" t="s">
        <v>197</v>
      </c>
    </row>
    <row r="4" spans="1:9" ht="20.25" customHeight="1" x14ac:dyDescent="0.2">
      <c r="B4" s="911" t="s">
        <v>256</v>
      </c>
      <c r="C4" s="913" t="s">
        <v>257</v>
      </c>
      <c r="D4" s="915" t="s">
        <v>40</v>
      </c>
      <c r="E4" s="908" t="s">
        <v>64</v>
      </c>
      <c r="F4" s="909"/>
      <c r="G4" s="909"/>
      <c r="H4" s="910"/>
    </row>
    <row r="5" spans="1:9" ht="28.5" customHeight="1" x14ac:dyDescent="0.2">
      <c r="B5" s="912"/>
      <c r="C5" s="914"/>
      <c r="D5" s="916"/>
      <c r="E5" s="469" t="s">
        <v>971</v>
      </c>
      <c r="F5" s="469" t="s">
        <v>972</v>
      </c>
      <c r="G5" s="469" t="s">
        <v>973</v>
      </c>
      <c r="H5" s="470" t="s">
        <v>974</v>
      </c>
    </row>
    <row r="6" spans="1:9" ht="12.75" customHeight="1" thickBot="1" x14ac:dyDescent="0.25">
      <c r="B6" s="29">
        <v>1</v>
      </c>
      <c r="C6" s="23">
        <v>2</v>
      </c>
      <c r="D6" s="122">
        <v>3</v>
      </c>
      <c r="E6" s="30">
        <v>4</v>
      </c>
      <c r="F6" s="23">
        <v>5</v>
      </c>
      <c r="G6" s="122">
        <v>6</v>
      </c>
      <c r="H6" s="31">
        <v>7</v>
      </c>
    </row>
    <row r="7" spans="1:9" ht="20.100000000000001" customHeight="1" x14ac:dyDescent="0.2">
      <c r="B7" s="670"/>
      <c r="C7" s="671" t="s">
        <v>91</v>
      </c>
      <c r="D7" s="672"/>
      <c r="E7" s="673"/>
      <c r="F7" s="673"/>
      <c r="G7" s="673"/>
      <c r="H7" s="674"/>
    </row>
    <row r="8" spans="1:9" ht="20.100000000000001" customHeight="1" x14ac:dyDescent="0.2">
      <c r="A8" s="37"/>
      <c r="B8" s="728" t="s">
        <v>776</v>
      </c>
      <c r="C8" s="15" t="s">
        <v>402</v>
      </c>
      <c r="D8" s="730" t="s">
        <v>281</v>
      </c>
      <c r="E8" s="507"/>
      <c r="F8" s="507"/>
      <c r="G8" s="507"/>
      <c r="H8" s="508"/>
    </row>
    <row r="9" spans="1:9" ht="20.100000000000001" customHeight="1" x14ac:dyDescent="0.2">
      <c r="A9" s="37"/>
      <c r="B9" s="822"/>
      <c r="C9" s="16" t="s">
        <v>403</v>
      </c>
      <c r="D9" s="918" t="s">
        <v>282</v>
      </c>
      <c r="E9" s="902">
        <f>E11+E18+E27+E28+E39</f>
        <v>93657</v>
      </c>
      <c r="F9" s="902">
        <f>F11+F18+F27+F28+F39</f>
        <v>100927</v>
      </c>
      <c r="G9" s="902">
        <f>G11+G18+G27+G28+G39</f>
        <v>126277</v>
      </c>
      <c r="H9" s="900">
        <f>H11+H18+H27+H28+H39</f>
        <v>126537</v>
      </c>
    </row>
    <row r="10" spans="1:9" ht="13.5" customHeight="1" x14ac:dyDescent="0.2">
      <c r="A10" s="37"/>
      <c r="B10" s="822"/>
      <c r="C10" s="17" t="s">
        <v>404</v>
      </c>
      <c r="D10" s="826"/>
      <c r="E10" s="903"/>
      <c r="F10" s="903"/>
      <c r="G10" s="903"/>
      <c r="H10" s="901"/>
    </row>
    <row r="11" spans="1:9" ht="20.100000000000001" customHeight="1" x14ac:dyDescent="0.2">
      <c r="A11" s="37"/>
      <c r="B11" s="822" t="s">
        <v>777</v>
      </c>
      <c r="C11" s="18" t="s">
        <v>405</v>
      </c>
      <c r="D11" s="826" t="s">
        <v>283</v>
      </c>
      <c r="E11" s="902">
        <f>E13+E14+E15+E16+E17</f>
        <v>2800</v>
      </c>
      <c r="F11" s="902">
        <f>F13+F14+F15+F16+F17</f>
        <v>3690</v>
      </c>
      <c r="G11" s="902">
        <f>G13+G14+G15+G16+G17</f>
        <v>3690</v>
      </c>
      <c r="H11" s="900">
        <f>H13+H14+H15+H16+H17</f>
        <v>3500</v>
      </c>
    </row>
    <row r="12" spans="1:9" ht="12.75" customHeight="1" x14ac:dyDescent="0.2">
      <c r="A12" s="37"/>
      <c r="B12" s="822"/>
      <c r="C12" s="19" t="s">
        <v>406</v>
      </c>
      <c r="D12" s="826"/>
      <c r="E12" s="903"/>
      <c r="F12" s="903"/>
      <c r="G12" s="903"/>
      <c r="H12" s="901"/>
    </row>
    <row r="13" spans="1:9" ht="20.100000000000001" customHeight="1" x14ac:dyDescent="0.2">
      <c r="A13" s="37"/>
      <c r="B13" s="728" t="s">
        <v>778</v>
      </c>
      <c r="C13" s="20" t="s">
        <v>135</v>
      </c>
      <c r="D13" s="729" t="s">
        <v>284</v>
      </c>
      <c r="E13" s="751"/>
      <c r="F13" s="751"/>
      <c r="G13" s="751"/>
      <c r="H13" s="126"/>
    </row>
    <row r="14" spans="1:9" ht="25.5" customHeight="1" x14ac:dyDescent="0.2">
      <c r="A14" s="37"/>
      <c r="B14" s="728" t="s">
        <v>407</v>
      </c>
      <c r="C14" s="20" t="s">
        <v>408</v>
      </c>
      <c r="D14" s="729" t="s">
        <v>285</v>
      </c>
      <c r="E14" s="751">
        <v>2800</v>
      </c>
      <c r="F14" s="751">
        <v>3690</v>
      </c>
      <c r="G14" s="751">
        <v>3690</v>
      </c>
      <c r="H14" s="126">
        <v>3500</v>
      </c>
    </row>
    <row r="15" spans="1:9" ht="20.100000000000001" customHeight="1" x14ac:dyDescent="0.2">
      <c r="A15" s="37"/>
      <c r="B15" s="728" t="s">
        <v>779</v>
      </c>
      <c r="C15" s="20" t="s">
        <v>409</v>
      </c>
      <c r="D15" s="729" t="s">
        <v>286</v>
      </c>
      <c r="E15" s="751"/>
      <c r="F15" s="751"/>
      <c r="G15" s="751"/>
      <c r="H15" s="126"/>
    </row>
    <row r="16" spans="1:9" ht="25.5" customHeight="1" x14ac:dyDescent="0.2">
      <c r="A16" s="37"/>
      <c r="B16" s="728" t="s">
        <v>410</v>
      </c>
      <c r="C16" s="20" t="s">
        <v>411</v>
      </c>
      <c r="D16" s="729" t="s">
        <v>287</v>
      </c>
      <c r="E16" s="751"/>
      <c r="F16" s="751"/>
      <c r="G16" s="751"/>
      <c r="H16" s="126"/>
    </row>
    <row r="17" spans="1:8" ht="20.100000000000001" customHeight="1" x14ac:dyDescent="0.2">
      <c r="A17" s="37"/>
      <c r="B17" s="728" t="s">
        <v>780</v>
      </c>
      <c r="C17" s="20" t="s">
        <v>412</v>
      </c>
      <c r="D17" s="729" t="s">
        <v>288</v>
      </c>
      <c r="E17" s="751"/>
      <c r="F17" s="751"/>
      <c r="G17" s="751"/>
      <c r="H17" s="126"/>
    </row>
    <row r="18" spans="1:8" ht="20.100000000000001" customHeight="1" x14ac:dyDescent="0.2">
      <c r="A18" s="37"/>
      <c r="B18" s="822" t="s">
        <v>781</v>
      </c>
      <c r="C18" s="18" t="s">
        <v>413</v>
      </c>
      <c r="D18" s="826" t="s">
        <v>289</v>
      </c>
      <c r="E18" s="902">
        <f>E20+E21+E22+E23+E24+E25+E26</f>
        <v>90270</v>
      </c>
      <c r="F18" s="902">
        <f>F20+F21+F22+F23+F24+F25+F26</f>
        <v>96650</v>
      </c>
      <c r="G18" s="902">
        <f>G20+G21+G22+G23+G24+G25+G26</f>
        <v>122000</v>
      </c>
      <c r="H18" s="900">
        <f>H20+H21+H22+H23+H24+H25+H26</f>
        <v>122450</v>
      </c>
    </row>
    <row r="19" spans="1:8" ht="12.75" customHeight="1" x14ac:dyDescent="0.2">
      <c r="A19" s="37"/>
      <c r="B19" s="822"/>
      <c r="C19" s="19" t="s">
        <v>414</v>
      </c>
      <c r="D19" s="826"/>
      <c r="E19" s="903"/>
      <c r="F19" s="903"/>
      <c r="G19" s="903"/>
      <c r="H19" s="901"/>
    </row>
    <row r="20" spans="1:8" ht="20.100000000000001" customHeight="1" x14ac:dyDescent="0.2">
      <c r="A20" s="37"/>
      <c r="B20" s="728" t="s">
        <v>415</v>
      </c>
      <c r="C20" s="20" t="s">
        <v>416</v>
      </c>
      <c r="D20" s="729" t="s">
        <v>290</v>
      </c>
      <c r="E20" s="751">
        <v>0</v>
      </c>
      <c r="F20" s="751">
        <v>0</v>
      </c>
      <c r="G20" s="751">
        <v>0</v>
      </c>
      <c r="H20" s="126">
        <v>0</v>
      </c>
    </row>
    <row r="21" spans="1:8" ht="20.100000000000001" customHeight="1" x14ac:dyDescent="0.2">
      <c r="B21" s="728" t="s">
        <v>782</v>
      </c>
      <c r="C21" s="20" t="s">
        <v>417</v>
      </c>
      <c r="D21" s="729" t="s">
        <v>291</v>
      </c>
      <c r="E21" s="751">
        <v>86120</v>
      </c>
      <c r="F21" s="751">
        <v>92600</v>
      </c>
      <c r="G21" s="751">
        <v>118000</v>
      </c>
      <c r="H21" s="126">
        <v>118500</v>
      </c>
    </row>
    <row r="22" spans="1:8" ht="20.100000000000001" customHeight="1" x14ac:dyDescent="0.2">
      <c r="B22" s="728" t="s">
        <v>783</v>
      </c>
      <c r="C22" s="20" t="s">
        <v>418</v>
      </c>
      <c r="D22" s="729" t="s">
        <v>292</v>
      </c>
      <c r="E22" s="751"/>
      <c r="F22" s="751"/>
      <c r="G22" s="751"/>
      <c r="H22" s="126"/>
    </row>
    <row r="23" spans="1:8" ht="25.5" customHeight="1" x14ac:dyDescent="0.2">
      <c r="B23" s="728" t="s">
        <v>419</v>
      </c>
      <c r="C23" s="20" t="s">
        <v>420</v>
      </c>
      <c r="D23" s="729" t="s">
        <v>293</v>
      </c>
      <c r="E23" s="751"/>
      <c r="F23" s="751"/>
      <c r="G23" s="751"/>
      <c r="H23" s="126"/>
    </row>
    <row r="24" spans="1:8" ht="25.5" customHeight="1" x14ac:dyDescent="0.2">
      <c r="B24" s="728" t="s">
        <v>421</v>
      </c>
      <c r="C24" s="20" t="s">
        <v>784</v>
      </c>
      <c r="D24" s="729" t="s">
        <v>294</v>
      </c>
      <c r="E24" s="751">
        <v>4150</v>
      </c>
      <c r="F24" s="751">
        <v>4050</v>
      </c>
      <c r="G24" s="751">
        <v>4000</v>
      </c>
      <c r="H24" s="126">
        <v>3950</v>
      </c>
    </row>
    <row r="25" spans="1:8" ht="25.5" customHeight="1" x14ac:dyDescent="0.2">
      <c r="B25" s="728" t="s">
        <v>422</v>
      </c>
      <c r="C25" s="20" t="s">
        <v>423</v>
      </c>
      <c r="D25" s="729" t="s">
        <v>295</v>
      </c>
      <c r="E25" s="751"/>
      <c r="F25" s="751"/>
      <c r="G25" s="751"/>
      <c r="H25" s="126"/>
    </row>
    <row r="26" spans="1:8" ht="25.5" customHeight="1" x14ac:dyDescent="0.2">
      <c r="B26" s="728" t="s">
        <v>422</v>
      </c>
      <c r="C26" s="20" t="s">
        <v>424</v>
      </c>
      <c r="D26" s="729" t="s">
        <v>296</v>
      </c>
      <c r="E26" s="751"/>
      <c r="F26" s="751"/>
      <c r="G26" s="751"/>
      <c r="H26" s="126"/>
    </row>
    <row r="27" spans="1:8" ht="20.100000000000001" customHeight="1" x14ac:dyDescent="0.2">
      <c r="A27" s="37"/>
      <c r="B27" s="728" t="s">
        <v>785</v>
      </c>
      <c r="C27" s="20" t="s">
        <v>425</v>
      </c>
      <c r="D27" s="729" t="s">
        <v>297</v>
      </c>
      <c r="E27" s="751"/>
      <c r="F27" s="751"/>
      <c r="G27" s="751"/>
      <c r="H27" s="126"/>
    </row>
    <row r="28" spans="1:8" ht="25.5" customHeight="1" x14ac:dyDescent="0.2">
      <c r="A28" s="37"/>
      <c r="B28" s="822" t="s">
        <v>426</v>
      </c>
      <c r="C28" s="18" t="s">
        <v>427</v>
      </c>
      <c r="D28" s="826" t="s">
        <v>298</v>
      </c>
      <c r="E28" s="902">
        <f>E30+E31+E32+E33+E34+E35+E36+E37+E38</f>
        <v>587</v>
      </c>
      <c r="F28" s="902">
        <f>F30+F31+F32+F33+F34+F35+F36+F37+F38</f>
        <v>587</v>
      </c>
      <c r="G28" s="902">
        <f>G30+G31+G32+G33+G34+G35+G36+G37+G38</f>
        <v>587</v>
      </c>
      <c r="H28" s="900">
        <f>H30+H31+H32+H33+H34+H35+H36+H37+H38</f>
        <v>587</v>
      </c>
    </row>
    <row r="29" spans="1:8" ht="22.5" customHeight="1" x14ac:dyDescent="0.2">
      <c r="A29" s="37"/>
      <c r="B29" s="822"/>
      <c r="C29" s="19" t="s">
        <v>428</v>
      </c>
      <c r="D29" s="826"/>
      <c r="E29" s="903"/>
      <c r="F29" s="903"/>
      <c r="G29" s="903"/>
      <c r="H29" s="901"/>
    </row>
    <row r="30" spans="1:8" ht="25.5" customHeight="1" x14ac:dyDescent="0.2">
      <c r="A30" s="37"/>
      <c r="B30" s="728" t="s">
        <v>429</v>
      </c>
      <c r="C30" s="20" t="s">
        <v>767</v>
      </c>
      <c r="D30" s="729" t="s">
        <v>299</v>
      </c>
      <c r="E30" s="751">
        <v>587</v>
      </c>
      <c r="F30" s="751">
        <v>587</v>
      </c>
      <c r="G30" s="751">
        <v>587</v>
      </c>
      <c r="H30" s="126">
        <v>587</v>
      </c>
    </row>
    <row r="31" spans="1:8" ht="25.5" customHeight="1" x14ac:dyDescent="0.2">
      <c r="B31" s="728" t="s">
        <v>430</v>
      </c>
      <c r="C31" s="20" t="s">
        <v>431</v>
      </c>
      <c r="D31" s="729" t="s">
        <v>300</v>
      </c>
      <c r="E31" s="751"/>
      <c r="F31" s="751"/>
      <c r="G31" s="751"/>
      <c r="H31" s="126"/>
    </row>
    <row r="32" spans="1:8" ht="35.25" customHeight="1" x14ac:dyDescent="0.2">
      <c r="B32" s="728" t="s">
        <v>432</v>
      </c>
      <c r="C32" s="20" t="s">
        <v>433</v>
      </c>
      <c r="D32" s="729" t="s">
        <v>301</v>
      </c>
      <c r="E32" s="751"/>
      <c r="F32" s="751"/>
      <c r="G32" s="751"/>
      <c r="H32" s="126"/>
    </row>
    <row r="33" spans="1:8" ht="35.25" customHeight="1" x14ac:dyDescent="0.2">
      <c r="B33" s="728" t="s">
        <v>434</v>
      </c>
      <c r="C33" s="20" t="s">
        <v>768</v>
      </c>
      <c r="D33" s="729" t="s">
        <v>302</v>
      </c>
      <c r="E33" s="751"/>
      <c r="F33" s="751"/>
      <c r="G33" s="751"/>
      <c r="H33" s="126"/>
    </row>
    <row r="34" spans="1:8" ht="25.5" customHeight="1" x14ac:dyDescent="0.2">
      <c r="B34" s="728" t="s">
        <v>435</v>
      </c>
      <c r="C34" s="20" t="s">
        <v>436</v>
      </c>
      <c r="D34" s="729" t="s">
        <v>303</v>
      </c>
      <c r="E34" s="751"/>
      <c r="F34" s="751"/>
      <c r="G34" s="751"/>
      <c r="H34" s="126"/>
    </row>
    <row r="35" spans="1:8" ht="25.5" customHeight="1" x14ac:dyDescent="0.2">
      <c r="B35" s="728" t="s">
        <v>435</v>
      </c>
      <c r="C35" s="20" t="s">
        <v>437</v>
      </c>
      <c r="D35" s="729" t="s">
        <v>304</v>
      </c>
      <c r="E35" s="751"/>
      <c r="F35" s="751"/>
      <c r="G35" s="751"/>
      <c r="H35" s="126"/>
    </row>
    <row r="36" spans="1:8" ht="39" customHeight="1" x14ac:dyDescent="0.2">
      <c r="B36" s="728" t="s">
        <v>786</v>
      </c>
      <c r="C36" s="20" t="s">
        <v>769</v>
      </c>
      <c r="D36" s="729" t="s">
        <v>305</v>
      </c>
      <c r="E36" s="751"/>
      <c r="F36" s="751"/>
      <c r="G36" s="751"/>
      <c r="H36" s="126"/>
    </row>
    <row r="37" spans="1:8" ht="25.5" customHeight="1" x14ac:dyDescent="0.2">
      <c r="B37" s="728" t="s">
        <v>787</v>
      </c>
      <c r="C37" s="20" t="s">
        <v>438</v>
      </c>
      <c r="D37" s="729" t="s">
        <v>306</v>
      </c>
      <c r="E37" s="751"/>
      <c r="F37" s="751"/>
      <c r="G37" s="751"/>
      <c r="H37" s="126"/>
    </row>
    <row r="38" spans="1:8" ht="25.5" customHeight="1" x14ac:dyDescent="0.2">
      <c r="B38" s="728" t="s">
        <v>439</v>
      </c>
      <c r="C38" s="20" t="s">
        <v>440</v>
      </c>
      <c r="D38" s="729" t="s">
        <v>307</v>
      </c>
      <c r="E38" s="751"/>
      <c r="F38" s="751"/>
      <c r="G38" s="751"/>
      <c r="H38" s="126"/>
    </row>
    <row r="39" spans="1:8" ht="25.5" customHeight="1" x14ac:dyDescent="0.2">
      <c r="B39" s="728" t="s">
        <v>441</v>
      </c>
      <c r="C39" s="20" t="s">
        <v>442</v>
      </c>
      <c r="D39" s="729" t="s">
        <v>308</v>
      </c>
      <c r="E39" s="751"/>
      <c r="F39" s="751"/>
      <c r="G39" s="751"/>
      <c r="H39" s="126"/>
    </row>
    <row r="40" spans="1:8" ht="20.100000000000001" customHeight="1" x14ac:dyDescent="0.2">
      <c r="A40" s="37"/>
      <c r="B40" s="728">
        <v>288</v>
      </c>
      <c r="C40" s="15" t="s">
        <v>443</v>
      </c>
      <c r="D40" s="729" t="s">
        <v>309</v>
      </c>
      <c r="E40" s="751">
        <v>15880</v>
      </c>
      <c r="F40" s="751">
        <v>15880</v>
      </c>
      <c r="G40" s="751">
        <v>15880</v>
      </c>
      <c r="H40" s="126">
        <v>15880</v>
      </c>
    </row>
    <row r="41" spans="1:8" ht="20.100000000000001" customHeight="1" x14ac:dyDescent="0.2">
      <c r="A41" s="37"/>
      <c r="B41" s="822"/>
      <c r="C41" s="16" t="s">
        <v>444</v>
      </c>
      <c r="D41" s="826" t="s">
        <v>310</v>
      </c>
      <c r="E41" s="902">
        <f>E43+E49+E50+E57+E62+E72+E73</f>
        <v>122600</v>
      </c>
      <c r="F41" s="902">
        <f>F43+F49+F50+F57+F62+F72+F73</f>
        <v>118298</v>
      </c>
      <c r="G41" s="902">
        <f>G43+G49+G50+G57+G62+G72+G73</f>
        <v>113295</v>
      </c>
      <c r="H41" s="900">
        <f>H43+H49+H50+H57+H62+H72+H73</f>
        <v>121760</v>
      </c>
    </row>
    <row r="42" spans="1:8" ht="12.75" customHeight="1" x14ac:dyDescent="0.2">
      <c r="A42" s="37"/>
      <c r="B42" s="822"/>
      <c r="C42" s="17" t="s">
        <v>445</v>
      </c>
      <c r="D42" s="826"/>
      <c r="E42" s="903"/>
      <c r="F42" s="903"/>
      <c r="G42" s="903"/>
      <c r="H42" s="901"/>
    </row>
    <row r="43" spans="1:8" ht="25.5" customHeight="1" x14ac:dyDescent="0.2">
      <c r="B43" s="728" t="s">
        <v>446</v>
      </c>
      <c r="C43" s="20" t="s">
        <v>447</v>
      </c>
      <c r="D43" s="729" t="s">
        <v>311</v>
      </c>
      <c r="E43" s="751">
        <f>E44+E45+E46+E47+E48</f>
        <v>22000</v>
      </c>
      <c r="F43" s="751">
        <f>F44+F45+F46+F47+F48</f>
        <v>19100</v>
      </c>
      <c r="G43" s="751">
        <f>G44+G45+G46+G47+G48</f>
        <v>17500</v>
      </c>
      <c r="H43" s="126">
        <f>H44+H45+H46+H47+H48</f>
        <v>18500</v>
      </c>
    </row>
    <row r="44" spans="1:8" ht="20.100000000000001" customHeight="1" x14ac:dyDescent="0.2">
      <c r="B44" s="728">
        <v>10</v>
      </c>
      <c r="C44" s="20" t="s">
        <v>448</v>
      </c>
      <c r="D44" s="729" t="s">
        <v>312</v>
      </c>
      <c r="E44" s="751">
        <v>12000</v>
      </c>
      <c r="F44" s="751">
        <v>10000</v>
      </c>
      <c r="G44" s="751">
        <v>10000</v>
      </c>
      <c r="H44" s="126">
        <v>10000</v>
      </c>
    </row>
    <row r="45" spans="1:8" ht="20.100000000000001" customHeight="1" x14ac:dyDescent="0.2">
      <c r="B45" s="728" t="s">
        <v>449</v>
      </c>
      <c r="C45" s="20" t="s">
        <v>450</v>
      </c>
      <c r="D45" s="729" t="s">
        <v>313</v>
      </c>
      <c r="E45" s="751"/>
      <c r="F45" s="751"/>
      <c r="G45" s="751"/>
      <c r="H45" s="126"/>
    </row>
    <row r="46" spans="1:8" ht="20.100000000000001" customHeight="1" x14ac:dyDescent="0.2">
      <c r="B46" s="728">
        <v>13</v>
      </c>
      <c r="C46" s="20" t="s">
        <v>451</v>
      </c>
      <c r="D46" s="729" t="s">
        <v>314</v>
      </c>
      <c r="E46" s="751">
        <v>8000</v>
      </c>
      <c r="F46" s="751">
        <v>7600</v>
      </c>
      <c r="G46" s="751">
        <v>7000</v>
      </c>
      <c r="H46" s="126">
        <v>8000</v>
      </c>
    </row>
    <row r="47" spans="1:8" ht="20.100000000000001" customHeight="1" x14ac:dyDescent="0.2">
      <c r="B47" s="728" t="s">
        <v>452</v>
      </c>
      <c r="C47" s="20" t="s">
        <v>453</v>
      </c>
      <c r="D47" s="729" t="s">
        <v>315</v>
      </c>
      <c r="E47" s="751">
        <v>2000</v>
      </c>
      <c r="F47" s="751">
        <v>1500</v>
      </c>
      <c r="G47" s="751">
        <v>500</v>
      </c>
      <c r="H47" s="126">
        <v>500</v>
      </c>
    </row>
    <row r="48" spans="1:8" ht="20.100000000000001" customHeight="1" x14ac:dyDescent="0.2">
      <c r="B48" s="728" t="s">
        <v>454</v>
      </c>
      <c r="C48" s="20" t="s">
        <v>455</v>
      </c>
      <c r="D48" s="729" t="s">
        <v>316</v>
      </c>
      <c r="E48" s="751"/>
      <c r="F48" s="751"/>
      <c r="G48" s="751"/>
      <c r="H48" s="126"/>
    </row>
    <row r="49" spans="1:8" ht="25.5" customHeight="1" x14ac:dyDescent="0.2">
      <c r="A49" s="37"/>
      <c r="B49" s="728">
        <v>14</v>
      </c>
      <c r="C49" s="20" t="s">
        <v>456</v>
      </c>
      <c r="D49" s="729" t="s">
        <v>317</v>
      </c>
      <c r="E49" s="751">
        <v>2000</v>
      </c>
      <c r="F49" s="751">
        <v>2500</v>
      </c>
      <c r="G49" s="751">
        <v>2500</v>
      </c>
      <c r="H49" s="126">
        <v>2000</v>
      </c>
    </row>
    <row r="50" spans="1:8" ht="20.100000000000001" customHeight="1" x14ac:dyDescent="0.2">
      <c r="A50" s="37"/>
      <c r="B50" s="822">
        <v>20</v>
      </c>
      <c r="C50" s="18" t="s">
        <v>457</v>
      </c>
      <c r="D50" s="826" t="s">
        <v>318</v>
      </c>
      <c r="E50" s="902">
        <f>E52+E53+E54+E55+E56</f>
        <v>67000</v>
      </c>
      <c r="F50" s="902">
        <f>F52+F53+F54+F55+F56</f>
        <v>64400</v>
      </c>
      <c r="G50" s="902">
        <f>G52+G53+G54+G55+G56</f>
        <v>61000</v>
      </c>
      <c r="H50" s="900">
        <f>H52+H53+H54+H55+H56</f>
        <v>60000</v>
      </c>
    </row>
    <row r="51" spans="1:8" ht="12" customHeight="1" x14ac:dyDescent="0.2">
      <c r="A51" s="37"/>
      <c r="B51" s="822"/>
      <c r="C51" s="19" t="s">
        <v>458</v>
      </c>
      <c r="D51" s="826"/>
      <c r="E51" s="903"/>
      <c r="F51" s="903"/>
      <c r="G51" s="903"/>
      <c r="H51" s="901"/>
    </row>
    <row r="52" spans="1:8" ht="20.100000000000001" customHeight="1" x14ac:dyDescent="0.2">
      <c r="A52" s="37"/>
      <c r="B52" s="728">
        <v>204</v>
      </c>
      <c r="C52" s="20" t="s">
        <v>459</v>
      </c>
      <c r="D52" s="729" t="s">
        <v>319</v>
      </c>
      <c r="E52" s="751">
        <v>67000</v>
      </c>
      <c r="F52" s="751">
        <v>64400</v>
      </c>
      <c r="G52" s="751">
        <v>61000</v>
      </c>
      <c r="H52" s="126">
        <v>60000</v>
      </c>
    </row>
    <row r="53" spans="1:8" ht="20.100000000000001" customHeight="1" x14ac:dyDescent="0.2">
      <c r="A53" s="37"/>
      <c r="B53" s="728">
        <v>205</v>
      </c>
      <c r="C53" s="20" t="s">
        <v>460</v>
      </c>
      <c r="D53" s="729" t="s">
        <v>320</v>
      </c>
      <c r="E53" s="751"/>
      <c r="F53" s="751"/>
      <c r="G53" s="751"/>
      <c r="H53" s="126"/>
    </row>
    <row r="54" spans="1:8" ht="25.5" customHeight="1" x14ac:dyDescent="0.2">
      <c r="A54" s="37"/>
      <c r="B54" s="728" t="s">
        <v>461</v>
      </c>
      <c r="C54" s="20" t="s">
        <v>462</v>
      </c>
      <c r="D54" s="729" t="s">
        <v>321</v>
      </c>
      <c r="E54" s="751"/>
      <c r="F54" s="751"/>
      <c r="G54" s="751"/>
      <c r="H54" s="126"/>
    </row>
    <row r="55" spans="1:8" ht="25.5" customHeight="1" x14ac:dyDescent="0.2">
      <c r="A55" s="37"/>
      <c r="B55" s="728" t="s">
        <v>463</v>
      </c>
      <c r="C55" s="20" t="s">
        <v>464</v>
      </c>
      <c r="D55" s="729" t="s">
        <v>322</v>
      </c>
      <c r="E55" s="751"/>
      <c r="F55" s="751"/>
      <c r="G55" s="751"/>
      <c r="H55" s="126"/>
    </row>
    <row r="56" spans="1:8" ht="20.100000000000001" customHeight="1" x14ac:dyDescent="0.2">
      <c r="A56" s="37"/>
      <c r="B56" s="728">
        <v>206</v>
      </c>
      <c r="C56" s="20" t="s">
        <v>465</v>
      </c>
      <c r="D56" s="729" t="s">
        <v>323</v>
      </c>
      <c r="E56" s="751"/>
      <c r="F56" s="751"/>
      <c r="G56" s="751"/>
      <c r="H56" s="126"/>
    </row>
    <row r="57" spans="1:8" ht="20.100000000000001" customHeight="1" x14ac:dyDescent="0.2">
      <c r="A57" s="37"/>
      <c r="B57" s="822" t="s">
        <v>466</v>
      </c>
      <c r="C57" s="18" t="s">
        <v>467</v>
      </c>
      <c r="D57" s="826" t="s">
        <v>324</v>
      </c>
      <c r="E57" s="902">
        <f>E59+E60+E61</f>
        <v>6000</v>
      </c>
      <c r="F57" s="902">
        <f>F59+F60+F61</f>
        <v>5000</v>
      </c>
      <c r="G57" s="902">
        <f>G59+G60+G61</f>
        <v>4500</v>
      </c>
      <c r="H57" s="900">
        <f>H59+H60+H61</f>
        <v>4000</v>
      </c>
    </row>
    <row r="58" spans="1:8" ht="12" customHeight="1" x14ac:dyDescent="0.2">
      <c r="A58" s="37"/>
      <c r="B58" s="822"/>
      <c r="C58" s="19" t="s">
        <v>468</v>
      </c>
      <c r="D58" s="826"/>
      <c r="E58" s="903"/>
      <c r="F58" s="903"/>
      <c r="G58" s="903"/>
      <c r="H58" s="901"/>
    </row>
    <row r="59" spans="1:8" ht="23.25" customHeight="1" x14ac:dyDescent="0.2">
      <c r="B59" s="728" t="s">
        <v>469</v>
      </c>
      <c r="C59" s="20" t="s">
        <v>470</v>
      </c>
      <c r="D59" s="729" t="s">
        <v>325</v>
      </c>
      <c r="E59" s="751">
        <v>6000</v>
      </c>
      <c r="F59" s="751">
        <v>5000</v>
      </c>
      <c r="G59" s="751">
        <v>4500</v>
      </c>
      <c r="H59" s="126">
        <v>4000</v>
      </c>
    </row>
    <row r="60" spans="1:8" ht="20.100000000000001" customHeight="1" x14ac:dyDescent="0.2">
      <c r="B60" s="728">
        <v>223</v>
      </c>
      <c r="C60" s="20" t="s">
        <v>471</v>
      </c>
      <c r="D60" s="729" t="s">
        <v>326</v>
      </c>
      <c r="E60" s="751"/>
      <c r="F60" s="751"/>
      <c r="G60" s="751"/>
      <c r="H60" s="126"/>
    </row>
    <row r="61" spans="1:8" ht="25.5" customHeight="1" x14ac:dyDescent="0.2">
      <c r="A61" s="37"/>
      <c r="B61" s="728">
        <v>224</v>
      </c>
      <c r="C61" s="20" t="s">
        <v>472</v>
      </c>
      <c r="D61" s="729" t="s">
        <v>327</v>
      </c>
      <c r="E61" s="751"/>
      <c r="F61" s="751"/>
      <c r="G61" s="751"/>
      <c r="H61" s="126"/>
    </row>
    <row r="62" spans="1:8" ht="20.100000000000001" customHeight="1" x14ac:dyDescent="0.2">
      <c r="A62" s="37"/>
      <c r="B62" s="822">
        <v>23</v>
      </c>
      <c r="C62" s="18" t="s">
        <v>473</v>
      </c>
      <c r="D62" s="826" t="s">
        <v>328</v>
      </c>
      <c r="E62" s="904">
        <f>E64+E65+E66+E67+E68+E69+E70+E71</f>
        <v>0</v>
      </c>
      <c r="F62" s="904">
        <f>F64+F65+F66+F67+F68+F69+F70+F71</f>
        <v>0</v>
      </c>
      <c r="G62" s="904">
        <f>G64+G65+G66+G67+G68+G69+G70+G71</f>
        <v>2000</v>
      </c>
      <c r="H62" s="906">
        <f>H64+H65+H66+H67+H68+H69+H70+H71</f>
        <v>450</v>
      </c>
    </row>
    <row r="63" spans="1:8" ht="20.100000000000001" customHeight="1" x14ac:dyDescent="0.2">
      <c r="A63" s="37"/>
      <c r="B63" s="822"/>
      <c r="C63" s="19" t="s">
        <v>474</v>
      </c>
      <c r="D63" s="826"/>
      <c r="E63" s="905"/>
      <c r="F63" s="905"/>
      <c r="G63" s="905"/>
      <c r="H63" s="907"/>
    </row>
    <row r="64" spans="1:8" ht="25.5" customHeight="1" x14ac:dyDescent="0.2">
      <c r="B64" s="728">
        <v>230</v>
      </c>
      <c r="C64" s="20" t="s">
        <v>475</v>
      </c>
      <c r="D64" s="729" t="s">
        <v>329</v>
      </c>
      <c r="E64" s="751"/>
      <c r="F64" s="751"/>
      <c r="G64" s="751"/>
      <c r="H64" s="126"/>
    </row>
    <row r="65" spans="1:8" ht="25.5" customHeight="1" x14ac:dyDescent="0.2">
      <c r="B65" s="728">
        <v>231</v>
      </c>
      <c r="C65" s="20" t="s">
        <v>794</v>
      </c>
      <c r="D65" s="729" t="s">
        <v>330</v>
      </c>
      <c r="E65" s="751"/>
      <c r="F65" s="751"/>
      <c r="G65" s="751"/>
      <c r="H65" s="126"/>
    </row>
    <row r="66" spans="1:8" ht="20.100000000000001" customHeight="1" x14ac:dyDescent="0.2">
      <c r="B66" s="728" t="s">
        <v>476</v>
      </c>
      <c r="C66" s="20" t="s">
        <v>477</v>
      </c>
      <c r="D66" s="729" t="s">
        <v>331</v>
      </c>
      <c r="E66" s="751"/>
      <c r="F66" s="751"/>
      <c r="G66" s="751">
        <v>2000</v>
      </c>
      <c r="H66" s="126">
        <v>450</v>
      </c>
    </row>
    <row r="67" spans="1:8" ht="25.5" customHeight="1" x14ac:dyDescent="0.2">
      <c r="B67" s="728" t="s">
        <v>478</v>
      </c>
      <c r="C67" s="20" t="s">
        <v>479</v>
      </c>
      <c r="D67" s="729" t="s">
        <v>332</v>
      </c>
      <c r="E67" s="751"/>
      <c r="F67" s="751"/>
      <c r="G67" s="751"/>
      <c r="H67" s="126"/>
    </row>
    <row r="68" spans="1:8" ht="25.5" customHeight="1" x14ac:dyDescent="0.2">
      <c r="B68" s="728">
        <v>235</v>
      </c>
      <c r="C68" s="20" t="s">
        <v>480</v>
      </c>
      <c r="D68" s="729" t="s">
        <v>333</v>
      </c>
      <c r="E68" s="751"/>
      <c r="F68" s="751"/>
      <c r="G68" s="751"/>
      <c r="H68" s="126"/>
    </row>
    <row r="69" spans="1:8" ht="25.5" customHeight="1" x14ac:dyDescent="0.2">
      <c r="B69" s="728" t="s">
        <v>481</v>
      </c>
      <c r="C69" s="20" t="s">
        <v>770</v>
      </c>
      <c r="D69" s="729" t="s">
        <v>334</v>
      </c>
      <c r="E69" s="751"/>
      <c r="F69" s="751"/>
      <c r="G69" s="751"/>
      <c r="H69" s="126"/>
    </row>
    <row r="70" spans="1:8" ht="25.5" customHeight="1" x14ac:dyDescent="0.2">
      <c r="B70" s="728">
        <v>237</v>
      </c>
      <c r="C70" s="20" t="s">
        <v>482</v>
      </c>
      <c r="D70" s="729" t="s">
        <v>335</v>
      </c>
      <c r="E70" s="751"/>
      <c r="F70" s="751"/>
      <c r="G70" s="751"/>
      <c r="H70" s="126"/>
    </row>
    <row r="71" spans="1:8" ht="20.100000000000001" customHeight="1" x14ac:dyDescent="0.2">
      <c r="B71" s="728" t="s">
        <v>483</v>
      </c>
      <c r="C71" s="20" t="s">
        <v>484</v>
      </c>
      <c r="D71" s="729" t="s">
        <v>336</v>
      </c>
      <c r="E71" s="751"/>
      <c r="F71" s="751"/>
      <c r="G71" s="751"/>
      <c r="H71" s="126"/>
    </row>
    <row r="72" spans="1:8" ht="20.100000000000001" customHeight="1" x14ac:dyDescent="0.2">
      <c r="B72" s="728">
        <v>24</v>
      </c>
      <c r="C72" s="20" t="s">
        <v>485</v>
      </c>
      <c r="D72" s="729" t="s">
        <v>337</v>
      </c>
      <c r="E72" s="751">
        <v>25200</v>
      </c>
      <c r="F72" s="751">
        <v>26898</v>
      </c>
      <c r="G72" s="751">
        <v>25395</v>
      </c>
      <c r="H72" s="126">
        <v>36410</v>
      </c>
    </row>
    <row r="73" spans="1:8" ht="25.5" customHeight="1" x14ac:dyDescent="0.2">
      <c r="B73" s="728" t="s">
        <v>486</v>
      </c>
      <c r="C73" s="20" t="s">
        <v>487</v>
      </c>
      <c r="D73" s="729" t="s">
        <v>338</v>
      </c>
      <c r="E73" s="751">
        <v>400</v>
      </c>
      <c r="F73" s="751">
        <v>400</v>
      </c>
      <c r="G73" s="751">
        <v>400</v>
      </c>
      <c r="H73" s="126">
        <v>400</v>
      </c>
    </row>
    <row r="74" spans="1:8" ht="25.5" customHeight="1" x14ac:dyDescent="0.2">
      <c r="B74" s="728"/>
      <c r="C74" s="15" t="s">
        <v>570</v>
      </c>
      <c r="D74" s="729" t="s">
        <v>339</v>
      </c>
      <c r="E74" s="751">
        <f>E8+E9+E40+E41</f>
        <v>232137</v>
      </c>
      <c r="F74" s="751">
        <f>F8+F9+F40+F41</f>
        <v>235105</v>
      </c>
      <c r="G74" s="751">
        <f>G8+G9+G40+G41</f>
        <v>255452</v>
      </c>
      <c r="H74" s="126">
        <f>H8+H9+H40+H41</f>
        <v>264177</v>
      </c>
    </row>
    <row r="75" spans="1:8" ht="20.100000000000001" customHeight="1" x14ac:dyDescent="0.2">
      <c r="B75" s="728">
        <v>88</v>
      </c>
      <c r="C75" s="15" t="s">
        <v>488</v>
      </c>
      <c r="D75" s="729" t="s">
        <v>340</v>
      </c>
      <c r="E75" s="751">
        <v>415186</v>
      </c>
      <c r="F75" s="751">
        <v>415186</v>
      </c>
      <c r="G75" s="751">
        <v>415186</v>
      </c>
      <c r="H75" s="126">
        <v>415186</v>
      </c>
    </row>
    <row r="76" spans="1:8" ht="20.100000000000001" customHeight="1" x14ac:dyDescent="0.2">
      <c r="A76" s="37"/>
      <c r="B76" s="481"/>
      <c r="C76" s="15" t="s">
        <v>37</v>
      </c>
      <c r="D76" s="21"/>
      <c r="E76" s="751"/>
      <c r="F76" s="751"/>
      <c r="G76" s="751"/>
      <c r="H76" s="126"/>
    </row>
    <row r="77" spans="1:8" ht="20.100000000000001" customHeight="1" x14ac:dyDescent="0.2">
      <c r="A77" s="37"/>
      <c r="B77" s="822"/>
      <c r="C77" s="16" t="s">
        <v>489</v>
      </c>
      <c r="D77" s="826" t="s">
        <v>136</v>
      </c>
      <c r="E77" s="902">
        <f>E79+E80+E81+E82+E83-E84+E85+E88-E89</f>
        <v>145763</v>
      </c>
      <c r="F77" s="902">
        <f>F79+F80+F81+F82+F83-F84+F85+F88-F89</f>
        <v>149683</v>
      </c>
      <c r="G77" s="902">
        <f>G79+G80+G81+G82+G83-G84+G85+G88-G89</f>
        <v>165775</v>
      </c>
      <c r="H77" s="900">
        <f>H79+H80+H81+H82+H83-H84+H85+H88-H89</f>
        <v>157509</v>
      </c>
    </row>
    <row r="78" spans="1:8" ht="20.100000000000001" customHeight="1" x14ac:dyDescent="0.2">
      <c r="A78" s="37"/>
      <c r="B78" s="822"/>
      <c r="C78" s="17" t="s">
        <v>490</v>
      </c>
      <c r="D78" s="826"/>
      <c r="E78" s="903"/>
      <c r="F78" s="903"/>
      <c r="G78" s="903"/>
      <c r="H78" s="901"/>
    </row>
    <row r="79" spans="1:8" ht="20.100000000000001" customHeight="1" x14ac:dyDescent="0.2">
      <c r="A79" s="37"/>
      <c r="B79" s="728" t="s">
        <v>491</v>
      </c>
      <c r="C79" s="20" t="s">
        <v>492</v>
      </c>
      <c r="D79" s="729" t="s">
        <v>137</v>
      </c>
      <c r="E79" s="751">
        <v>157000</v>
      </c>
      <c r="F79" s="751">
        <v>157000</v>
      </c>
      <c r="G79" s="751">
        <v>157000</v>
      </c>
      <c r="H79" s="126">
        <v>157000</v>
      </c>
    </row>
    <row r="80" spans="1:8" ht="20.100000000000001" customHeight="1" x14ac:dyDescent="0.2">
      <c r="B80" s="728">
        <v>31</v>
      </c>
      <c r="C80" s="20" t="s">
        <v>493</v>
      </c>
      <c r="D80" s="729" t="s">
        <v>138</v>
      </c>
      <c r="E80" s="751"/>
      <c r="F80" s="751"/>
      <c r="G80" s="751"/>
      <c r="H80" s="126"/>
    </row>
    <row r="81" spans="1:8" ht="20.100000000000001" customHeight="1" x14ac:dyDescent="0.2">
      <c r="B81" s="728">
        <v>306</v>
      </c>
      <c r="C81" s="20" t="s">
        <v>494</v>
      </c>
      <c r="D81" s="729" t="s">
        <v>139</v>
      </c>
      <c r="E81" s="751"/>
      <c r="F81" s="751"/>
      <c r="G81" s="751"/>
      <c r="H81" s="126"/>
    </row>
    <row r="82" spans="1:8" ht="20.100000000000001" customHeight="1" x14ac:dyDescent="0.2">
      <c r="B82" s="728">
        <v>32</v>
      </c>
      <c r="C82" s="20" t="s">
        <v>495</v>
      </c>
      <c r="D82" s="729" t="s">
        <v>140</v>
      </c>
      <c r="E82" s="751"/>
      <c r="F82" s="751"/>
      <c r="G82" s="751"/>
      <c r="H82" s="126"/>
    </row>
    <row r="83" spans="1:8" ht="58.5" customHeight="1" x14ac:dyDescent="0.2">
      <c r="B83" s="728" t="s">
        <v>496</v>
      </c>
      <c r="C83" s="20" t="s">
        <v>788</v>
      </c>
      <c r="D83" s="729" t="s">
        <v>141</v>
      </c>
      <c r="E83" s="751"/>
      <c r="F83" s="751"/>
      <c r="G83" s="751"/>
      <c r="H83" s="126"/>
    </row>
    <row r="84" spans="1:8" ht="49.5" customHeight="1" x14ac:dyDescent="0.2">
      <c r="B84" s="728" t="s">
        <v>497</v>
      </c>
      <c r="C84" s="20" t="s">
        <v>795</v>
      </c>
      <c r="D84" s="729" t="s">
        <v>142</v>
      </c>
      <c r="E84" s="751"/>
      <c r="F84" s="751"/>
      <c r="G84" s="751"/>
      <c r="H84" s="126"/>
    </row>
    <row r="85" spans="1:8" ht="20.100000000000001" customHeight="1" x14ac:dyDescent="0.2">
      <c r="B85" s="728">
        <v>34</v>
      </c>
      <c r="C85" s="20" t="s">
        <v>498</v>
      </c>
      <c r="D85" s="729" t="s">
        <v>143</v>
      </c>
      <c r="E85" s="724">
        <f>E86+E87</f>
        <v>209</v>
      </c>
      <c r="F85" s="724">
        <f>F86+F87</f>
        <v>209</v>
      </c>
      <c r="G85" s="724">
        <f>G86+G87</f>
        <v>8775</v>
      </c>
      <c r="H85" s="755">
        <f>H86+H87</f>
        <v>509</v>
      </c>
    </row>
    <row r="86" spans="1:8" ht="20.100000000000001" customHeight="1" x14ac:dyDescent="0.2">
      <c r="B86" s="728">
        <v>340</v>
      </c>
      <c r="C86" s="20" t="s">
        <v>153</v>
      </c>
      <c r="D86" s="729" t="s">
        <v>144</v>
      </c>
      <c r="E86" s="724">
        <v>209</v>
      </c>
      <c r="F86" s="724">
        <v>209</v>
      </c>
      <c r="G86" s="724">
        <v>209</v>
      </c>
      <c r="H86" s="755">
        <v>0</v>
      </c>
    </row>
    <row r="87" spans="1:8" ht="20.100000000000001" customHeight="1" x14ac:dyDescent="0.2">
      <c r="B87" s="728">
        <v>341</v>
      </c>
      <c r="C87" s="20" t="s">
        <v>499</v>
      </c>
      <c r="D87" s="729" t="s">
        <v>145</v>
      </c>
      <c r="E87" s="724"/>
      <c r="F87" s="724"/>
      <c r="G87" s="724">
        <v>8566</v>
      </c>
      <c r="H87" s="755">
        <v>509</v>
      </c>
    </row>
    <row r="88" spans="1:8" ht="20.100000000000001" customHeight="1" x14ac:dyDescent="0.2">
      <c r="B88" s="728"/>
      <c r="C88" s="20" t="s">
        <v>500</v>
      </c>
      <c r="D88" s="729" t="s">
        <v>146</v>
      </c>
      <c r="E88" s="724"/>
      <c r="F88" s="724"/>
      <c r="G88" s="724"/>
      <c r="H88" s="755"/>
    </row>
    <row r="89" spans="1:8" ht="20.100000000000001" customHeight="1" x14ac:dyDescent="0.2">
      <c r="B89" s="728">
        <v>35</v>
      </c>
      <c r="C89" s="20" t="s">
        <v>501</v>
      </c>
      <c r="D89" s="729" t="s">
        <v>147</v>
      </c>
      <c r="E89" s="724">
        <f>E90+E91</f>
        <v>11446</v>
      </c>
      <c r="F89" s="724">
        <f>F90+F91</f>
        <v>7526</v>
      </c>
      <c r="G89" s="724"/>
      <c r="H89" s="755"/>
    </row>
    <row r="90" spans="1:8" ht="20.100000000000001" customHeight="1" x14ac:dyDescent="0.2">
      <c r="B90" s="728">
        <v>350</v>
      </c>
      <c r="C90" s="20" t="s">
        <v>502</v>
      </c>
      <c r="D90" s="729" t="s">
        <v>148</v>
      </c>
      <c r="E90" s="724"/>
      <c r="F90" s="724"/>
      <c r="G90" s="724"/>
      <c r="H90" s="755"/>
    </row>
    <row r="91" spans="1:8" ht="20.100000000000001" customHeight="1" x14ac:dyDescent="0.2">
      <c r="A91" s="37"/>
      <c r="B91" s="728">
        <v>351</v>
      </c>
      <c r="C91" s="20" t="s">
        <v>159</v>
      </c>
      <c r="D91" s="729" t="s">
        <v>149</v>
      </c>
      <c r="E91" s="724">
        <v>11446</v>
      </c>
      <c r="F91" s="724">
        <v>7526</v>
      </c>
      <c r="G91" s="724"/>
      <c r="H91" s="755"/>
    </row>
    <row r="92" spans="1:8" ht="22.5" customHeight="1" x14ac:dyDescent="0.2">
      <c r="A92" s="37"/>
      <c r="B92" s="822"/>
      <c r="C92" s="16" t="s">
        <v>503</v>
      </c>
      <c r="D92" s="826" t="s">
        <v>150</v>
      </c>
      <c r="E92" s="902">
        <f>E94+E99+E108</f>
        <v>41196</v>
      </c>
      <c r="F92" s="902">
        <f>F94+F99+F108</f>
        <v>41372</v>
      </c>
      <c r="G92" s="902">
        <f>G94+G99+G108</f>
        <v>41500</v>
      </c>
      <c r="H92" s="900">
        <f>H94+H99+H108</f>
        <v>40000</v>
      </c>
    </row>
    <row r="93" spans="1:8" ht="13.5" customHeight="1" x14ac:dyDescent="0.2">
      <c r="A93" s="37"/>
      <c r="B93" s="822"/>
      <c r="C93" s="17" t="s">
        <v>504</v>
      </c>
      <c r="D93" s="826"/>
      <c r="E93" s="903"/>
      <c r="F93" s="903"/>
      <c r="G93" s="903"/>
      <c r="H93" s="901"/>
    </row>
    <row r="94" spans="1:8" ht="20.100000000000001" customHeight="1" x14ac:dyDescent="0.2">
      <c r="A94" s="37"/>
      <c r="B94" s="822">
        <v>40</v>
      </c>
      <c r="C94" s="18" t="s">
        <v>505</v>
      </c>
      <c r="D94" s="826" t="s">
        <v>151</v>
      </c>
      <c r="E94" s="902">
        <f>E96+E97+E98</f>
        <v>28000</v>
      </c>
      <c r="F94" s="902">
        <f>F96+F97+F98</f>
        <v>26500</v>
      </c>
      <c r="G94" s="902">
        <f>G96+G97+G98</f>
        <v>26500</v>
      </c>
      <c r="H94" s="900">
        <f>H96+H97+H98</f>
        <v>25000</v>
      </c>
    </row>
    <row r="95" spans="1:8" ht="14.25" customHeight="1" x14ac:dyDescent="0.2">
      <c r="A95" s="37"/>
      <c r="B95" s="822"/>
      <c r="C95" s="19" t="s">
        <v>506</v>
      </c>
      <c r="D95" s="826"/>
      <c r="E95" s="903"/>
      <c r="F95" s="903"/>
      <c r="G95" s="903"/>
      <c r="H95" s="901"/>
    </row>
    <row r="96" spans="1:8" ht="25.5" customHeight="1" x14ac:dyDescent="0.2">
      <c r="A96" s="37"/>
      <c r="B96" s="728">
        <v>404</v>
      </c>
      <c r="C96" s="20" t="s">
        <v>507</v>
      </c>
      <c r="D96" s="729" t="s">
        <v>152</v>
      </c>
      <c r="E96" s="751">
        <v>13000</v>
      </c>
      <c r="F96" s="751">
        <v>12500</v>
      </c>
      <c r="G96" s="751">
        <v>12500</v>
      </c>
      <c r="H96" s="126">
        <v>12000</v>
      </c>
    </row>
    <row r="97" spans="1:8" ht="20.100000000000001" customHeight="1" x14ac:dyDescent="0.2">
      <c r="A97" s="37"/>
      <c r="B97" s="728">
        <v>400</v>
      </c>
      <c r="C97" s="20" t="s">
        <v>508</v>
      </c>
      <c r="D97" s="729" t="s">
        <v>154</v>
      </c>
      <c r="E97" s="751"/>
      <c r="F97" s="751"/>
      <c r="G97" s="751"/>
      <c r="H97" s="126"/>
    </row>
    <row r="98" spans="1:8" ht="20.100000000000001" customHeight="1" x14ac:dyDescent="0.2">
      <c r="A98" s="37"/>
      <c r="B98" s="728" t="s">
        <v>790</v>
      </c>
      <c r="C98" s="20" t="s">
        <v>509</v>
      </c>
      <c r="D98" s="729" t="s">
        <v>155</v>
      </c>
      <c r="E98" s="751">
        <v>15000</v>
      </c>
      <c r="F98" s="751">
        <v>14000</v>
      </c>
      <c r="G98" s="751">
        <v>14000</v>
      </c>
      <c r="H98" s="126">
        <v>13000</v>
      </c>
    </row>
    <row r="99" spans="1:8" ht="20.100000000000001" customHeight="1" x14ac:dyDescent="0.2">
      <c r="A99" s="37"/>
      <c r="B99" s="822">
        <v>41</v>
      </c>
      <c r="C99" s="18" t="s">
        <v>510</v>
      </c>
      <c r="D99" s="826" t="s">
        <v>156</v>
      </c>
      <c r="E99" s="902">
        <f>E101+E102+E103+E104+E105+E106+E107</f>
        <v>0</v>
      </c>
      <c r="F99" s="902">
        <f>F101+F102+F103+F104+F105+F106+F107</f>
        <v>0</v>
      </c>
      <c r="G99" s="902">
        <f>G101+G102+G103+G104+G105+G106+G107</f>
        <v>0</v>
      </c>
      <c r="H99" s="900">
        <f>H101+H102+H103+H104+H105+H106+H107</f>
        <v>0</v>
      </c>
    </row>
    <row r="100" spans="1:8" ht="12" customHeight="1" x14ac:dyDescent="0.2">
      <c r="A100" s="37"/>
      <c r="B100" s="822"/>
      <c r="C100" s="19" t="s">
        <v>511</v>
      </c>
      <c r="D100" s="826"/>
      <c r="E100" s="903"/>
      <c r="F100" s="903"/>
      <c r="G100" s="903"/>
      <c r="H100" s="901"/>
    </row>
    <row r="101" spans="1:8" ht="20.100000000000001" customHeight="1" x14ac:dyDescent="0.2">
      <c r="B101" s="728">
        <v>410</v>
      </c>
      <c r="C101" s="20" t="s">
        <v>512</v>
      </c>
      <c r="D101" s="729" t="s">
        <v>157</v>
      </c>
      <c r="E101" s="751"/>
      <c r="F101" s="751"/>
      <c r="G101" s="751"/>
      <c r="H101" s="126"/>
    </row>
    <row r="102" spans="1:8" ht="36.75" customHeight="1" x14ac:dyDescent="0.2">
      <c r="B102" s="728" t="s">
        <v>513</v>
      </c>
      <c r="C102" s="20" t="s">
        <v>514</v>
      </c>
      <c r="D102" s="729" t="s">
        <v>158</v>
      </c>
      <c r="E102" s="751"/>
      <c r="F102" s="751"/>
      <c r="G102" s="751"/>
      <c r="H102" s="126"/>
    </row>
    <row r="103" spans="1:8" ht="39" customHeight="1" x14ac:dyDescent="0.2">
      <c r="B103" s="728" t="s">
        <v>513</v>
      </c>
      <c r="C103" s="20" t="s">
        <v>515</v>
      </c>
      <c r="D103" s="729" t="s">
        <v>160</v>
      </c>
      <c r="E103" s="751"/>
      <c r="F103" s="751"/>
      <c r="G103" s="751"/>
      <c r="H103" s="126"/>
    </row>
    <row r="104" spans="1:8" ht="25.5" customHeight="1" x14ac:dyDescent="0.2">
      <c r="B104" s="728" t="s">
        <v>516</v>
      </c>
      <c r="C104" s="20" t="s">
        <v>517</v>
      </c>
      <c r="D104" s="729" t="s">
        <v>161</v>
      </c>
      <c r="E104" s="751"/>
      <c r="F104" s="751"/>
      <c r="G104" s="751"/>
      <c r="H104" s="126"/>
    </row>
    <row r="105" spans="1:8" ht="25.5" customHeight="1" x14ac:dyDescent="0.2">
      <c r="B105" s="728" t="s">
        <v>518</v>
      </c>
      <c r="C105" s="20" t="s">
        <v>771</v>
      </c>
      <c r="D105" s="729" t="s">
        <v>162</v>
      </c>
      <c r="E105" s="751"/>
      <c r="F105" s="751"/>
      <c r="G105" s="751"/>
      <c r="H105" s="126"/>
    </row>
    <row r="106" spans="1:8" ht="20.100000000000001" customHeight="1" x14ac:dyDescent="0.2">
      <c r="B106" s="728">
        <v>413</v>
      </c>
      <c r="C106" s="20" t="s">
        <v>519</v>
      </c>
      <c r="D106" s="729" t="s">
        <v>163</v>
      </c>
      <c r="E106" s="751"/>
      <c r="F106" s="751"/>
      <c r="G106" s="751"/>
      <c r="H106" s="126"/>
    </row>
    <row r="107" spans="1:8" ht="20.100000000000001" customHeight="1" x14ac:dyDescent="0.2">
      <c r="B107" s="728">
        <v>419</v>
      </c>
      <c r="C107" s="20" t="s">
        <v>520</v>
      </c>
      <c r="D107" s="729" t="s">
        <v>164</v>
      </c>
      <c r="E107" s="751"/>
      <c r="F107" s="751"/>
      <c r="G107" s="751"/>
      <c r="H107" s="126"/>
    </row>
    <row r="108" spans="1:8" ht="24" customHeight="1" x14ac:dyDescent="0.2">
      <c r="B108" s="728" t="s">
        <v>521</v>
      </c>
      <c r="C108" s="20" t="s">
        <v>522</v>
      </c>
      <c r="D108" s="729" t="s">
        <v>165</v>
      </c>
      <c r="E108" s="751">
        <v>13196</v>
      </c>
      <c r="F108" s="751">
        <v>14872</v>
      </c>
      <c r="G108" s="751">
        <v>15000</v>
      </c>
      <c r="H108" s="126">
        <v>15000</v>
      </c>
    </row>
    <row r="109" spans="1:8" ht="20.100000000000001" customHeight="1" x14ac:dyDescent="0.2">
      <c r="B109" s="728">
        <v>498</v>
      </c>
      <c r="C109" s="15" t="s">
        <v>523</v>
      </c>
      <c r="D109" s="729" t="s">
        <v>166</v>
      </c>
      <c r="E109" s="751"/>
      <c r="F109" s="751"/>
      <c r="G109" s="751"/>
      <c r="H109" s="126"/>
    </row>
    <row r="110" spans="1:8" ht="24" customHeight="1" x14ac:dyDescent="0.2">
      <c r="A110" s="37"/>
      <c r="B110" s="728" t="s">
        <v>524</v>
      </c>
      <c r="C110" s="15" t="s">
        <v>525</v>
      </c>
      <c r="D110" s="729" t="s">
        <v>167</v>
      </c>
      <c r="E110" s="751"/>
      <c r="F110" s="751"/>
      <c r="G110" s="751"/>
      <c r="H110" s="126"/>
    </row>
    <row r="111" spans="1:8" ht="23.25" customHeight="1" x14ac:dyDescent="0.2">
      <c r="A111" s="37"/>
      <c r="B111" s="822"/>
      <c r="C111" s="16" t="s">
        <v>526</v>
      </c>
      <c r="D111" s="826" t="s">
        <v>168</v>
      </c>
      <c r="E111" s="902">
        <f>E113+E114+E123+E124+E132+E137+E138</f>
        <v>45178</v>
      </c>
      <c r="F111" s="902">
        <f>F113+F114+F123+F124+F132+F137+F138</f>
        <v>44050</v>
      </c>
      <c r="G111" s="902">
        <f>G113+G114+G123+G124+G132+G137+G138</f>
        <v>48177</v>
      </c>
      <c r="H111" s="900">
        <f>H113+H114+H123+H124+H132+H137+H138</f>
        <v>66668</v>
      </c>
    </row>
    <row r="112" spans="1:8" ht="13.5" customHeight="1" x14ac:dyDescent="0.2">
      <c r="A112" s="37"/>
      <c r="B112" s="822"/>
      <c r="C112" s="17" t="s">
        <v>527</v>
      </c>
      <c r="D112" s="826"/>
      <c r="E112" s="903"/>
      <c r="F112" s="903"/>
      <c r="G112" s="903"/>
      <c r="H112" s="901"/>
    </row>
    <row r="113" spans="1:8" ht="20.100000000000001" customHeight="1" x14ac:dyDescent="0.2">
      <c r="A113" s="37"/>
      <c r="B113" s="728">
        <v>467</v>
      </c>
      <c r="C113" s="20" t="s">
        <v>528</v>
      </c>
      <c r="D113" s="729" t="s">
        <v>169</v>
      </c>
      <c r="E113" s="751"/>
      <c r="F113" s="751"/>
      <c r="G113" s="751"/>
      <c r="H113" s="126"/>
    </row>
    <row r="114" spans="1:8" ht="20.100000000000001" customHeight="1" x14ac:dyDescent="0.2">
      <c r="A114" s="37"/>
      <c r="B114" s="822" t="s">
        <v>529</v>
      </c>
      <c r="C114" s="18" t="s">
        <v>530</v>
      </c>
      <c r="D114" s="826" t="s">
        <v>170</v>
      </c>
      <c r="E114" s="902">
        <f>E116+E117+E118+E119+E120+E121+E122</f>
        <v>0</v>
      </c>
      <c r="F114" s="902">
        <f>F116+F117+F118+F119+F120+F121+F122</f>
        <v>0</v>
      </c>
      <c r="G114" s="902">
        <f>G116+G117+G118+G119+G120+G121+G122</f>
        <v>0</v>
      </c>
      <c r="H114" s="900">
        <f>H116+H117+H118+H119+H120+H121+H122</f>
        <v>0</v>
      </c>
    </row>
    <row r="115" spans="1:8" ht="15" customHeight="1" x14ac:dyDescent="0.2">
      <c r="A115" s="37"/>
      <c r="B115" s="822"/>
      <c r="C115" s="19" t="s">
        <v>531</v>
      </c>
      <c r="D115" s="826"/>
      <c r="E115" s="903"/>
      <c r="F115" s="903"/>
      <c r="G115" s="903"/>
      <c r="H115" s="901"/>
    </row>
    <row r="116" spans="1:8" ht="25.5" customHeight="1" x14ac:dyDescent="0.2">
      <c r="A116" s="37"/>
      <c r="B116" s="728" t="s">
        <v>532</v>
      </c>
      <c r="C116" s="20" t="s">
        <v>533</v>
      </c>
      <c r="D116" s="729" t="s">
        <v>171</v>
      </c>
      <c r="E116" s="751"/>
      <c r="F116" s="751"/>
      <c r="G116" s="751"/>
      <c r="H116" s="126"/>
    </row>
    <row r="117" spans="1:8" ht="25.5" customHeight="1" x14ac:dyDescent="0.2">
      <c r="B117" s="728" t="s">
        <v>532</v>
      </c>
      <c r="C117" s="20" t="s">
        <v>534</v>
      </c>
      <c r="D117" s="729" t="s">
        <v>172</v>
      </c>
      <c r="E117" s="751"/>
      <c r="F117" s="751"/>
      <c r="G117" s="751"/>
      <c r="H117" s="126"/>
    </row>
    <row r="118" spans="1:8" ht="25.5" customHeight="1" x14ac:dyDescent="0.2">
      <c r="B118" s="728" t="s">
        <v>535</v>
      </c>
      <c r="C118" s="20" t="s">
        <v>536</v>
      </c>
      <c r="D118" s="729" t="s">
        <v>173</v>
      </c>
      <c r="E118" s="751"/>
      <c r="F118" s="751"/>
      <c r="G118" s="751"/>
      <c r="H118" s="126"/>
    </row>
    <row r="119" spans="1:8" ht="24.75" customHeight="1" x14ac:dyDescent="0.2">
      <c r="B119" s="728" t="s">
        <v>537</v>
      </c>
      <c r="C119" s="20" t="s">
        <v>538</v>
      </c>
      <c r="D119" s="729" t="s">
        <v>174</v>
      </c>
      <c r="E119" s="751"/>
      <c r="F119" s="751"/>
      <c r="G119" s="751"/>
      <c r="H119" s="126"/>
    </row>
    <row r="120" spans="1:8" ht="24.75" customHeight="1" x14ac:dyDescent="0.2">
      <c r="B120" s="728" t="s">
        <v>539</v>
      </c>
      <c r="C120" s="20" t="s">
        <v>540</v>
      </c>
      <c r="D120" s="729" t="s">
        <v>175</v>
      </c>
      <c r="E120" s="751"/>
      <c r="F120" s="751"/>
      <c r="G120" s="751"/>
      <c r="H120" s="126"/>
    </row>
    <row r="121" spans="1:8" ht="20.100000000000001" customHeight="1" x14ac:dyDescent="0.2">
      <c r="B121" s="728">
        <v>426</v>
      </c>
      <c r="C121" s="20" t="s">
        <v>541</v>
      </c>
      <c r="D121" s="729" t="s">
        <v>176</v>
      </c>
      <c r="E121" s="751"/>
      <c r="F121" s="751"/>
      <c r="G121" s="751"/>
      <c r="H121" s="126"/>
    </row>
    <row r="122" spans="1:8" ht="20.100000000000001" customHeight="1" x14ac:dyDescent="0.2">
      <c r="B122" s="728">
        <v>428</v>
      </c>
      <c r="C122" s="20" t="s">
        <v>542</v>
      </c>
      <c r="D122" s="729" t="s">
        <v>177</v>
      </c>
      <c r="E122" s="751"/>
      <c r="F122" s="751"/>
      <c r="G122" s="751"/>
      <c r="H122" s="126"/>
    </row>
    <row r="123" spans="1:8" ht="20.100000000000001" customHeight="1" x14ac:dyDescent="0.2">
      <c r="B123" s="728">
        <v>430</v>
      </c>
      <c r="C123" s="20" t="s">
        <v>543</v>
      </c>
      <c r="D123" s="729" t="s">
        <v>178</v>
      </c>
      <c r="E123" s="751">
        <v>15000</v>
      </c>
      <c r="F123" s="751">
        <v>10000</v>
      </c>
      <c r="G123" s="751">
        <v>7400</v>
      </c>
      <c r="H123" s="126">
        <v>25000</v>
      </c>
    </row>
    <row r="124" spans="1:8" ht="20.100000000000001" customHeight="1" x14ac:dyDescent="0.2">
      <c r="A124" s="37"/>
      <c r="B124" s="822" t="s">
        <v>544</v>
      </c>
      <c r="C124" s="18" t="s">
        <v>545</v>
      </c>
      <c r="D124" s="826" t="s">
        <v>179</v>
      </c>
      <c r="E124" s="902">
        <f>E126+E127+E128+E129+E130+E131</f>
        <v>28678</v>
      </c>
      <c r="F124" s="902">
        <f>F126+F127+F128+F129+F130+F131</f>
        <v>32750</v>
      </c>
      <c r="G124" s="902">
        <f>G126+G127+G128+G129+G130+G131</f>
        <v>39277</v>
      </c>
      <c r="H124" s="900">
        <f>H126+H127+H128+H129+H130+H131</f>
        <v>40268</v>
      </c>
    </row>
    <row r="125" spans="1:8" ht="12.75" customHeight="1" x14ac:dyDescent="0.2">
      <c r="A125" s="37"/>
      <c r="B125" s="822"/>
      <c r="C125" s="19" t="s">
        <v>546</v>
      </c>
      <c r="D125" s="826"/>
      <c r="E125" s="903"/>
      <c r="F125" s="903"/>
      <c r="G125" s="903"/>
      <c r="H125" s="901"/>
    </row>
    <row r="126" spans="1:8" ht="24.75" customHeight="1" x14ac:dyDescent="0.2">
      <c r="B126" s="728" t="s">
        <v>547</v>
      </c>
      <c r="C126" s="20" t="s">
        <v>548</v>
      </c>
      <c r="D126" s="729" t="s">
        <v>180</v>
      </c>
      <c r="E126" s="751"/>
      <c r="F126" s="751"/>
      <c r="G126" s="751"/>
      <c r="H126" s="126"/>
    </row>
    <row r="127" spans="1:8" ht="24.75" customHeight="1" x14ac:dyDescent="0.2">
      <c r="B127" s="728" t="s">
        <v>549</v>
      </c>
      <c r="C127" s="20" t="s">
        <v>550</v>
      </c>
      <c r="D127" s="729" t="s">
        <v>181</v>
      </c>
      <c r="E127" s="751"/>
      <c r="F127" s="751"/>
      <c r="G127" s="751"/>
      <c r="H127" s="126"/>
    </row>
    <row r="128" spans="1:8" ht="20.100000000000001" customHeight="1" x14ac:dyDescent="0.2">
      <c r="B128" s="728">
        <v>435</v>
      </c>
      <c r="C128" s="20" t="s">
        <v>551</v>
      </c>
      <c r="D128" s="729" t="s">
        <v>182</v>
      </c>
      <c r="E128" s="751">
        <v>12678</v>
      </c>
      <c r="F128" s="751">
        <v>16250</v>
      </c>
      <c r="G128" s="751">
        <v>22777</v>
      </c>
      <c r="H128" s="126">
        <v>25268</v>
      </c>
    </row>
    <row r="129" spans="1:14" ht="20.100000000000001" customHeight="1" x14ac:dyDescent="0.2">
      <c r="B129" s="728">
        <v>436</v>
      </c>
      <c r="C129" s="20" t="s">
        <v>552</v>
      </c>
      <c r="D129" s="729" t="s">
        <v>183</v>
      </c>
      <c r="E129" s="751"/>
      <c r="F129" s="751"/>
      <c r="G129" s="751"/>
      <c r="H129" s="126"/>
    </row>
    <row r="130" spans="1:14" ht="20.100000000000001" customHeight="1" x14ac:dyDescent="0.2">
      <c r="B130" s="728" t="s">
        <v>553</v>
      </c>
      <c r="C130" s="20" t="s">
        <v>554</v>
      </c>
      <c r="D130" s="729" t="s">
        <v>184</v>
      </c>
      <c r="E130" s="751"/>
      <c r="F130" s="751"/>
      <c r="G130" s="751"/>
      <c r="H130" s="126"/>
    </row>
    <row r="131" spans="1:14" ht="20.100000000000001" customHeight="1" x14ac:dyDescent="0.2">
      <c r="B131" s="728" t="s">
        <v>553</v>
      </c>
      <c r="C131" s="20" t="s">
        <v>555</v>
      </c>
      <c r="D131" s="729" t="s">
        <v>185</v>
      </c>
      <c r="E131" s="751">
        <v>16000</v>
      </c>
      <c r="F131" s="751">
        <v>16500</v>
      </c>
      <c r="G131" s="751">
        <v>16500</v>
      </c>
      <c r="H131" s="126">
        <v>15000</v>
      </c>
    </row>
    <row r="132" spans="1:14" ht="20.100000000000001" customHeight="1" x14ac:dyDescent="0.2">
      <c r="A132" s="37"/>
      <c r="B132" s="822" t="s">
        <v>556</v>
      </c>
      <c r="C132" s="18" t="s">
        <v>557</v>
      </c>
      <c r="D132" s="826" t="s">
        <v>186</v>
      </c>
      <c r="E132" s="904">
        <f>E134+E135+E136</f>
        <v>1500</v>
      </c>
      <c r="F132" s="904">
        <f>F134+F135+F136</f>
        <v>1300</v>
      </c>
      <c r="G132" s="904">
        <f>G134+G135+G136</f>
        <v>1500</v>
      </c>
      <c r="H132" s="906">
        <f>H134+H135+H136</f>
        <v>1400</v>
      </c>
    </row>
    <row r="133" spans="1:14" ht="15.75" customHeight="1" x14ac:dyDescent="0.2">
      <c r="A133" s="37"/>
      <c r="B133" s="822"/>
      <c r="C133" s="19" t="s">
        <v>558</v>
      </c>
      <c r="D133" s="826"/>
      <c r="E133" s="905"/>
      <c r="F133" s="905"/>
      <c r="G133" s="905"/>
      <c r="H133" s="907"/>
    </row>
    <row r="134" spans="1:14" ht="20.100000000000001" customHeight="1" x14ac:dyDescent="0.2">
      <c r="B134" s="728" t="s">
        <v>791</v>
      </c>
      <c r="C134" s="20" t="s">
        <v>559</v>
      </c>
      <c r="D134" s="729" t="s">
        <v>187</v>
      </c>
      <c r="E134" s="751"/>
      <c r="F134" s="751"/>
      <c r="G134" s="751"/>
      <c r="H134" s="126"/>
    </row>
    <row r="135" spans="1:14" ht="24.75" customHeight="1" x14ac:dyDescent="0.2">
      <c r="B135" s="728" t="s">
        <v>560</v>
      </c>
      <c r="C135" s="20" t="s">
        <v>792</v>
      </c>
      <c r="D135" s="729" t="s">
        <v>188</v>
      </c>
      <c r="E135" s="751">
        <v>1000</v>
      </c>
      <c r="F135" s="751">
        <v>800</v>
      </c>
      <c r="G135" s="751">
        <v>1000</v>
      </c>
      <c r="H135" s="126">
        <v>900</v>
      </c>
    </row>
    <row r="136" spans="1:14" ht="20.100000000000001" customHeight="1" x14ac:dyDescent="0.2">
      <c r="B136" s="728">
        <v>481</v>
      </c>
      <c r="C136" s="20" t="s">
        <v>561</v>
      </c>
      <c r="D136" s="729" t="s">
        <v>189</v>
      </c>
      <c r="E136" s="751">
        <v>500</v>
      </c>
      <c r="F136" s="751">
        <v>500</v>
      </c>
      <c r="G136" s="751">
        <v>500</v>
      </c>
      <c r="H136" s="126">
        <v>500</v>
      </c>
    </row>
    <row r="137" spans="1:14" ht="36.75" customHeight="1" x14ac:dyDescent="0.2">
      <c r="B137" s="728">
        <v>427</v>
      </c>
      <c r="C137" s="20" t="s">
        <v>562</v>
      </c>
      <c r="D137" s="729" t="s">
        <v>190</v>
      </c>
      <c r="E137" s="751"/>
      <c r="F137" s="751"/>
      <c r="G137" s="751"/>
      <c r="H137" s="126"/>
    </row>
    <row r="138" spans="1:14" ht="36.75" customHeight="1" x14ac:dyDescent="0.2">
      <c r="A138" s="37"/>
      <c r="B138" s="728" t="s">
        <v>563</v>
      </c>
      <c r="C138" s="20" t="s">
        <v>564</v>
      </c>
      <c r="D138" s="729" t="s">
        <v>191</v>
      </c>
      <c r="E138" s="751"/>
      <c r="F138" s="751"/>
      <c r="G138" s="751"/>
      <c r="H138" s="126"/>
    </row>
    <row r="139" spans="1:14" ht="20.100000000000001" customHeight="1" x14ac:dyDescent="0.2">
      <c r="A139" s="37"/>
      <c r="B139" s="822"/>
      <c r="C139" s="16" t="s">
        <v>565</v>
      </c>
      <c r="D139" s="826" t="s">
        <v>192</v>
      </c>
      <c r="E139" s="902"/>
      <c r="F139" s="902"/>
      <c r="G139" s="902"/>
      <c r="H139" s="900"/>
    </row>
    <row r="140" spans="1:14" ht="23.25" customHeight="1" x14ac:dyDescent="0.2">
      <c r="A140" s="37"/>
      <c r="B140" s="822"/>
      <c r="C140" s="17" t="s">
        <v>566</v>
      </c>
      <c r="D140" s="826"/>
      <c r="E140" s="903"/>
      <c r="F140" s="903"/>
      <c r="G140" s="903"/>
      <c r="H140" s="901"/>
    </row>
    <row r="141" spans="1:14" ht="20.100000000000001" customHeight="1" x14ac:dyDescent="0.2">
      <c r="A141" s="37"/>
      <c r="B141" s="822"/>
      <c r="C141" s="16" t="s">
        <v>567</v>
      </c>
      <c r="D141" s="826" t="s">
        <v>193</v>
      </c>
      <c r="E141" s="902">
        <f>E77+E92+E109+E110+E111-E139</f>
        <v>232137</v>
      </c>
      <c r="F141" s="902">
        <f>F77+F92+F109+F110+F111-F139</f>
        <v>235105</v>
      </c>
      <c r="G141" s="902">
        <f>G77+G92+G109+G110+G111-G139</f>
        <v>255452</v>
      </c>
      <c r="H141" s="900">
        <f>H77+H92+H109+H110+H111-H139</f>
        <v>264177</v>
      </c>
      <c r="I141" s="571"/>
      <c r="J141" s="571"/>
      <c r="K141" s="571"/>
      <c r="L141" s="571"/>
      <c r="M141" s="571"/>
      <c r="N141" s="571"/>
    </row>
    <row r="142" spans="1:14" ht="14.25" customHeight="1" x14ac:dyDescent="0.2">
      <c r="A142" s="37"/>
      <c r="B142" s="822"/>
      <c r="C142" s="17" t="s">
        <v>568</v>
      </c>
      <c r="D142" s="826"/>
      <c r="E142" s="903"/>
      <c r="F142" s="903"/>
      <c r="G142" s="903"/>
      <c r="H142" s="901"/>
    </row>
    <row r="143" spans="1:14" ht="20.100000000000001" customHeight="1" thickBot="1" x14ac:dyDescent="0.25">
      <c r="A143" s="37"/>
      <c r="B143" s="482">
        <v>89</v>
      </c>
      <c r="C143" s="26" t="s">
        <v>569</v>
      </c>
      <c r="D143" s="27" t="s">
        <v>194</v>
      </c>
      <c r="E143" s="127">
        <v>415186</v>
      </c>
      <c r="F143" s="127">
        <v>415186</v>
      </c>
      <c r="G143" s="127">
        <v>415186</v>
      </c>
      <c r="H143" s="128">
        <v>415186</v>
      </c>
    </row>
  </sheetData>
  <mergeCells count="113">
    <mergeCell ref="G141:G142"/>
    <mergeCell ref="H141:H142"/>
    <mergeCell ref="H99:H100"/>
    <mergeCell ref="E111:E112"/>
    <mergeCell ref="F111:F112"/>
    <mergeCell ref="G111:G112"/>
    <mergeCell ref="H111:H112"/>
    <mergeCell ref="E114:E115"/>
    <mergeCell ref="E139:E140"/>
    <mergeCell ref="F139:F140"/>
    <mergeCell ref="G139:G140"/>
    <mergeCell ref="H139:H140"/>
    <mergeCell ref="F114:F115"/>
    <mergeCell ref="G114:G115"/>
    <mergeCell ref="H114:H115"/>
    <mergeCell ref="G99:G100"/>
    <mergeCell ref="G124:G125"/>
    <mergeCell ref="G132:G133"/>
    <mergeCell ref="H132:H133"/>
    <mergeCell ref="E4:H4"/>
    <mergeCell ref="B4:B5"/>
    <mergeCell ref="C4:C5"/>
    <mergeCell ref="D4:D5"/>
    <mergeCell ref="B2:H2"/>
    <mergeCell ref="E9:E10"/>
    <mergeCell ref="F9:F10"/>
    <mergeCell ref="G9:G10"/>
    <mergeCell ref="H9:H10"/>
    <mergeCell ref="B9:B10"/>
    <mergeCell ref="D9:D10"/>
    <mergeCell ref="B139:B140"/>
    <mergeCell ref="D139:D140"/>
    <mergeCell ref="B141:B142"/>
    <mergeCell ref="D141:D142"/>
    <mergeCell ref="E11:E12"/>
    <mergeCell ref="F11:F12"/>
    <mergeCell ref="E18:E19"/>
    <mergeCell ref="F18:F19"/>
    <mergeCell ref="E28:E29"/>
    <mergeCell ref="F28:F29"/>
    <mergeCell ref="E141:E142"/>
    <mergeCell ref="F141:F142"/>
    <mergeCell ref="B124:B125"/>
    <mergeCell ref="D124:D125"/>
    <mergeCell ref="B132:B133"/>
    <mergeCell ref="D132:D133"/>
    <mergeCell ref="B11:B12"/>
    <mergeCell ref="D11:D12"/>
    <mergeCell ref="E124:E125"/>
    <mergeCell ref="F124:F125"/>
    <mergeCell ref="E132:E133"/>
    <mergeCell ref="F132:F133"/>
    <mergeCell ref="G11:G12"/>
    <mergeCell ref="H11:H12"/>
    <mergeCell ref="G18:G19"/>
    <mergeCell ref="H18:H19"/>
    <mergeCell ref="G28:G29"/>
    <mergeCell ref="H28:H29"/>
    <mergeCell ref="B111:B112"/>
    <mergeCell ref="D111:D112"/>
    <mergeCell ref="B114:B115"/>
    <mergeCell ref="D114:D115"/>
    <mergeCell ref="E41:E42"/>
    <mergeCell ref="F41:F42"/>
    <mergeCell ref="E50:E51"/>
    <mergeCell ref="F50:F51"/>
    <mergeCell ref="E57:E58"/>
    <mergeCell ref="F57:F58"/>
    <mergeCell ref="B94:B95"/>
    <mergeCell ref="D94:D95"/>
    <mergeCell ref="B99:B100"/>
    <mergeCell ref="D99:D100"/>
    <mergeCell ref="G41:G42"/>
    <mergeCell ref="H41:H42"/>
    <mergeCell ref="G50:G51"/>
    <mergeCell ref="H50:H51"/>
    <mergeCell ref="H57:H58"/>
    <mergeCell ref="B77:B78"/>
    <mergeCell ref="D77:D78"/>
    <mergeCell ref="E62:E63"/>
    <mergeCell ref="F62:F63"/>
    <mergeCell ref="B92:B93"/>
    <mergeCell ref="D92:D93"/>
    <mergeCell ref="E77:E78"/>
    <mergeCell ref="F77:F78"/>
    <mergeCell ref="E92:E93"/>
    <mergeCell ref="F92:F93"/>
    <mergeCell ref="H62:H63"/>
    <mergeCell ref="H92:H93"/>
    <mergeCell ref="H94:H95"/>
    <mergeCell ref="H124:H125"/>
    <mergeCell ref="G77:G78"/>
    <mergeCell ref="H77:H78"/>
    <mergeCell ref="G94:G95"/>
    <mergeCell ref="B18:B19"/>
    <mergeCell ref="D18:D19"/>
    <mergeCell ref="B28:B29"/>
    <mergeCell ref="D28:D29"/>
    <mergeCell ref="E99:E100"/>
    <mergeCell ref="F99:F100"/>
    <mergeCell ref="E94:E95"/>
    <mergeCell ref="F94:F95"/>
    <mergeCell ref="B41:B42"/>
    <mergeCell ref="D41:D42"/>
    <mergeCell ref="B50:B51"/>
    <mergeCell ref="D50:D51"/>
    <mergeCell ref="B57:B58"/>
    <mergeCell ref="D57:D58"/>
    <mergeCell ref="B62:B63"/>
    <mergeCell ref="D62:D63"/>
    <mergeCell ref="G62:G63"/>
    <mergeCell ref="G92:G93"/>
    <mergeCell ref="G57:G58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8" orientation="portrait" r:id="rId1"/>
  <ignoredErrors>
    <ignoredError sqref="D8:D143 B8:B8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J81"/>
  <sheetViews>
    <sheetView showGridLines="0" topLeftCell="A46" workbookViewId="0">
      <selection activeCell="G11" sqref="G11"/>
    </sheetView>
  </sheetViews>
  <sheetFormatPr defaultRowHeight="15.75" x14ac:dyDescent="0.25"/>
  <cols>
    <col min="1" max="1" width="3" style="41" customWidth="1"/>
    <col min="2" max="2" width="18.7109375" style="41" customWidth="1"/>
    <col min="3" max="3" width="69.7109375" style="41" customWidth="1"/>
    <col min="4" max="4" width="9.140625" style="41"/>
    <col min="5" max="8" width="15.7109375" style="3" customWidth="1"/>
    <col min="9" max="16384" width="9.140625" style="41"/>
  </cols>
  <sheetData>
    <row r="1" spans="1:10" x14ac:dyDescent="0.25">
      <c r="H1" s="123" t="s">
        <v>751</v>
      </c>
      <c r="I1" s="51"/>
      <c r="J1" s="51"/>
    </row>
    <row r="2" spans="1:10" ht="20.25" customHeight="1" x14ac:dyDescent="0.25">
      <c r="B2" s="836" t="s">
        <v>572</v>
      </c>
      <c r="C2" s="836"/>
      <c r="D2" s="836"/>
      <c r="E2" s="836"/>
      <c r="F2" s="836"/>
      <c r="G2" s="836"/>
      <c r="H2" s="836"/>
    </row>
    <row r="3" spans="1:10" ht="12" customHeight="1" x14ac:dyDescent="0.25">
      <c r="B3" s="836" t="s">
        <v>983</v>
      </c>
      <c r="C3" s="836"/>
      <c r="D3" s="836"/>
      <c r="E3" s="836"/>
      <c r="F3" s="836"/>
      <c r="G3" s="836"/>
      <c r="H3" s="836"/>
    </row>
    <row r="4" spans="1:10" x14ac:dyDescent="0.25">
      <c r="B4" s="178"/>
      <c r="C4" s="178"/>
      <c r="D4" s="178"/>
      <c r="E4" s="490"/>
      <c r="F4" s="490"/>
      <c r="G4" s="490"/>
      <c r="H4" s="491" t="s">
        <v>197</v>
      </c>
    </row>
    <row r="5" spans="1:10" ht="2.25" customHeight="1" thickBot="1" x14ac:dyDescent="0.3">
      <c r="B5" s="178"/>
      <c r="C5" s="178"/>
      <c r="D5" s="178"/>
      <c r="E5" s="9"/>
      <c r="F5" s="9"/>
      <c r="G5" s="9"/>
      <c r="H5" s="124"/>
    </row>
    <row r="6" spans="1:10" x14ac:dyDescent="0.25">
      <c r="A6" s="47"/>
      <c r="B6" s="925" t="s">
        <v>256</v>
      </c>
      <c r="C6" s="927" t="s">
        <v>257</v>
      </c>
      <c r="D6" s="927" t="s">
        <v>40</v>
      </c>
      <c r="E6" s="922" t="s">
        <v>64</v>
      </c>
      <c r="F6" s="923"/>
      <c r="G6" s="923"/>
      <c r="H6" s="924"/>
    </row>
    <row r="7" spans="1:10" ht="31.5" customHeight="1" x14ac:dyDescent="0.25">
      <c r="A7" s="47"/>
      <c r="B7" s="926"/>
      <c r="C7" s="928"/>
      <c r="D7" s="928"/>
      <c r="E7" s="467" t="s">
        <v>968</v>
      </c>
      <c r="F7" s="467" t="s">
        <v>941</v>
      </c>
      <c r="G7" s="467" t="s">
        <v>951</v>
      </c>
      <c r="H7" s="468" t="s">
        <v>969</v>
      </c>
    </row>
    <row r="8" spans="1:10" ht="14.25" customHeight="1" thickBot="1" x14ac:dyDescent="0.3">
      <c r="A8" s="47"/>
      <c r="B8" s="28">
        <v>1</v>
      </c>
      <c r="C8" s="25">
        <v>2</v>
      </c>
      <c r="D8" s="25">
        <v>3</v>
      </c>
      <c r="E8" s="25">
        <v>4</v>
      </c>
      <c r="F8" s="25">
        <v>5</v>
      </c>
      <c r="G8" s="25">
        <v>6</v>
      </c>
      <c r="H8" s="49">
        <v>7</v>
      </c>
    </row>
    <row r="9" spans="1:10" ht="20.100000000000001" customHeight="1" x14ac:dyDescent="0.25">
      <c r="A9" s="47"/>
      <c r="B9" s="919"/>
      <c r="C9" s="655" t="s">
        <v>573</v>
      </c>
      <c r="D9" s="921">
        <v>1001</v>
      </c>
      <c r="E9" s="929">
        <f>E11+E14+E17+E18+E19+E20+E21</f>
        <v>74200</v>
      </c>
      <c r="F9" s="929">
        <f>F11+F14+F17+F18+F19+F20+F21</f>
        <v>173300</v>
      </c>
      <c r="G9" s="929">
        <f>G11+G14+G17+G18+G19+G20+G21</f>
        <v>273300</v>
      </c>
      <c r="H9" s="931">
        <f>H11+H14+H17+H18+H19+H20+H21</f>
        <v>386720</v>
      </c>
    </row>
    <row r="10" spans="1:10" ht="12" customHeight="1" x14ac:dyDescent="0.25">
      <c r="A10" s="47"/>
      <c r="B10" s="920"/>
      <c r="C10" s="17" t="s">
        <v>574</v>
      </c>
      <c r="D10" s="833"/>
      <c r="E10" s="930"/>
      <c r="F10" s="930"/>
      <c r="G10" s="930"/>
      <c r="H10" s="932"/>
    </row>
    <row r="11" spans="1:10" ht="20.100000000000001" customHeight="1" x14ac:dyDescent="0.25">
      <c r="A11" s="47"/>
      <c r="B11" s="706">
        <v>60</v>
      </c>
      <c r="C11" s="20" t="s">
        <v>575</v>
      </c>
      <c r="D11" s="705">
        <v>1002</v>
      </c>
      <c r="E11" s="187">
        <f>E12+E13</f>
        <v>3200</v>
      </c>
      <c r="F11" s="187">
        <f>F12+F13</f>
        <v>7000</v>
      </c>
      <c r="G11" s="187">
        <f>G12+G13</f>
        <v>11000</v>
      </c>
      <c r="H11" s="200">
        <f>H12+H13</f>
        <v>14500</v>
      </c>
    </row>
    <row r="12" spans="1:10" ht="20.100000000000001" customHeight="1" x14ac:dyDescent="0.25">
      <c r="A12" s="47"/>
      <c r="B12" s="706" t="s">
        <v>576</v>
      </c>
      <c r="C12" s="20" t="s">
        <v>577</v>
      </c>
      <c r="D12" s="705">
        <v>1003</v>
      </c>
      <c r="E12" s="751">
        <v>3200</v>
      </c>
      <c r="F12" s="751">
        <v>7000</v>
      </c>
      <c r="G12" s="751">
        <v>11000</v>
      </c>
      <c r="H12" s="126">
        <v>14500</v>
      </c>
    </row>
    <row r="13" spans="1:10" ht="20.100000000000001" customHeight="1" x14ac:dyDescent="0.25">
      <c r="A13" s="47"/>
      <c r="B13" s="706" t="s">
        <v>578</v>
      </c>
      <c r="C13" s="20" t="s">
        <v>579</v>
      </c>
      <c r="D13" s="705">
        <v>1004</v>
      </c>
      <c r="E13" s="751"/>
      <c r="F13" s="751"/>
      <c r="G13" s="751"/>
      <c r="H13" s="126"/>
    </row>
    <row r="14" spans="1:10" ht="20.100000000000001" customHeight="1" x14ac:dyDescent="0.25">
      <c r="A14" s="47"/>
      <c r="B14" s="706">
        <v>61</v>
      </c>
      <c r="C14" s="20" t="s">
        <v>580</v>
      </c>
      <c r="D14" s="705">
        <v>1005</v>
      </c>
      <c r="E14" s="751">
        <f>E15+E16</f>
        <v>70000</v>
      </c>
      <c r="F14" s="751">
        <f>F15+F16</f>
        <v>165000</v>
      </c>
      <c r="G14" s="751">
        <f>G15+G16</f>
        <v>260000</v>
      </c>
      <c r="H14" s="126">
        <f>H15+H16</f>
        <v>365720</v>
      </c>
    </row>
    <row r="15" spans="1:10" ht="20.100000000000001" customHeight="1" x14ac:dyDescent="0.25">
      <c r="A15" s="47"/>
      <c r="B15" s="706" t="s">
        <v>581</v>
      </c>
      <c r="C15" s="20" t="s">
        <v>582</v>
      </c>
      <c r="D15" s="705">
        <v>1006</v>
      </c>
      <c r="E15" s="751">
        <v>70000</v>
      </c>
      <c r="F15" s="751">
        <v>165000</v>
      </c>
      <c r="G15" s="751">
        <v>260000</v>
      </c>
      <c r="H15" s="126">
        <v>365720</v>
      </c>
    </row>
    <row r="16" spans="1:10" ht="20.100000000000001" customHeight="1" x14ac:dyDescent="0.25">
      <c r="A16" s="47"/>
      <c r="B16" s="706" t="s">
        <v>583</v>
      </c>
      <c r="C16" s="20" t="s">
        <v>584</v>
      </c>
      <c r="D16" s="705">
        <v>1007</v>
      </c>
      <c r="E16" s="751"/>
      <c r="F16" s="751"/>
      <c r="G16" s="751"/>
      <c r="H16" s="126"/>
    </row>
    <row r="17" spans="1:10" ht="20.100000000000001" customHeight="1" x14ac:dyDescent="0.25">
      <c r="A17" s="47"/>
      <c r="B17" s="706">
        <v>62</v>
      </c>
      <c r="C17" s="20" t="s">
        <v>585</v>
      </c>
      <c r="D17" s="705">
        <v>1008</v>
      </c>
      <c r="E17" s="751">
        <v>0</v>
      </c>
      <c r="F17" s="751">
        <v>0</v>
      </c>
      <c r="G17" s="751">
        <v>500</v>
      </c>
      <c r="H17" s="126">
        <v>1500</v>
      </c>
      <c r="J17" s="611"/>
    </row>
    <row r="18" spans="1:10" ht="20.100000000000001" customHeight="1" x14ac:dyDescent="0.25">
      <c r="A18" s="47"/>
      <c r="B18" s="706">
        <v>630</v>
      </c>
      <c r="C18" s="20" t="s">
        <v>586</v>
      </c>
      <c r="D18" s="705">
        <v>1009</v>
      </c>
      <c r="E18" s="751"/>
      <c r="F18" s="751"/>
      <c r="G18" s="751"/>
      <c r="H18" s="126"/>
    </row>
    <row r="19" spans="1:10" ht="20.100000000000001" customHeight="1" x14ac:dyDescent="0.25">
      <c r="A19" s="47"/>
      <c r="B19" s="706">
        <v>631</v>
      </c>
      <c r="C19" s="20" t="s">
        <v>587</v>
      </c>
      <c r="D19" s="705">
        <v>1010</v>
      </c>
      <c r="E19" s="751"/>
      <c r="F19" s="751"/>
      <c r="G19" s="751"/>
      <c r="H19" s="126"/>
    </row>
    <row r="20" spans="1:10" ht="20.100000000000001" customHeight="1" x14ac:dyDescent="0.25">
      <c r="A20" s="47"/>
      <c r="B20" s="706" t="s">
        <v>588</v>
      </c>
      <c r="C20" s="20" t="s">
        <v>589</v>
      </c>
      <c r="D20" s="705">
        <v>1011</v>
      </c>
      <c r="E20" s="751">
        <v>1000</v>
      </c>
      <c r="F20" s="751">
        <v>1300</v>
      </c>
      <c r="G20" s="751">
        <v>1800</v>
      </c>
      <c r="H20" s="126">
        <v>5000</v>
      </c>
    </row>
    <row r="21" spans="1:10" ht="25.5" customHeight="1" x14ac:dyDescent="0.25">
      <c r="A21" s="47"/>
      <c r="B21" s="706" t="s">
        <v>590</v>
      </c>
      <c r="C21" s="20" t="s">
        <v>591</v>
      </c>
      <c r="D21" s="705">
        <v>1012</v>
      </c>
      <c r="E21" s="751"/>
      <c r="F21" s="751"/>
      <c r="G21" s="751"/>
      <c r="H21" s="126"/>
    </row>
    <row r="22" spans="1:10" ht="20.100000000000001" customHeight="1" x14ac:dyDescent="0.25">
      <c r="A22" s="47"/>
      <c r="B22" s="706"/>
      <c r="C22" s="15" t="s">
        <v>592</v>
      </c>
      <c r="D22" s="705">
        <v>1013</v>
      </c>
      <c r="E22" s="751">
        <f>E23+E24+E25+E29+E30+E31+E32+E33</f>
        <v>87246</v>
      </c>
      <c r="F22" s="751">
        <f>F23+F24+F25+F29+F30+F31+F32+F33</f>
        <v>183826</v>
      </c>
      <c r="G22" s="751">
        <f>G23+G24+G25+G29+G30+G31+G32+G33</f>
        <v>267879</v>
      </c>
      <c r="H22" s="126">
        <f>H23+H24+H25+H29+H30+H31+H32+H33</f>
        <v>402101</v>
      </c>
    </row>
    <row r="23" spans="1:10" ht="20.100000000000001" customHeight="1" x14ac:dyDescent="0.25">
      <c r="A23" s="47"/>
      <c r="B23" s="706">
        <v>50</v>
      </c>
      <c r="C23" s="20" t="s">
        <v>593</v>
      </c>
      <c r="D23" s="705">
        <v>1014</v>
      </c>
      <c r="E23" s="751">
        <v>2700</v>
      </c>
      <c r="F23" s="751">
        <v>6000</v>
      </c>
      <c r="G23" s="751">
        <v>9000</v>
      </c>
      <c r="H23" s="126">
        <v>11000</v>
      </c>
    </row>
    <row r="24" spans="1:10" ht="20.100000000000001" customHeight="1" x14ac:dyDescent="0.25">
      <c r="A24" s="47"/>
      <c r="B24" s="706">
        <v>51</v>
      </c>
      <c r="C24" s="20" t="s">
        <v>594</v>
      </c>
      <c r="D24" s="705">
        <v>1015</v>
      </c>
      <c r="E24" s="751">
        <v>15000</v>
      </c>
      <c r="F24" s="751">
        <v>33000</v>
      </c>
      <c r="G24" s="751">
        <v>51000</v>
      </c>
      <c r="H24" s="126">
        <v>89395</v>
      </c>
    </row>
    <row r="25" spans="1:10" ht="25.5" customHeight="1" x14ac:dyDescent="0.25">
      <c r="A25" s="47"/>
      <c r="B25" s="706">
        <v>52</v>
      </c>
      <c r="C25" s="20" t="s">
        <v>595</v>
      </c>
      <c r="D25" s="705">
        <v>1016</v>
      </c>
      <c r="E25" s="751">
        <f>E26+E27+E28</f>
        <v>53046</v>
      </c>
      <c r="F25" s="751">
        <f>F26+F27+F28</f>
        <v>110826</v>
      </c>
      <c r="G25" s="751">
        <f>G26+G27+G28</f>
        <v>162955</v>
      </c>
      <c r="H25" s="126">
        <f>H26+H27+H28</f>
        <v>224431</v>
      </c>
    </row>
    <row r="26" spans="1:10" ht="20.100000000000001" customHeight="1" x14ac:dyDescent="0.25">
      <c r="A26" s="47"/>
      <c r="B26" s="706">
        <v>520</v>
      </c>
      <c r="C26" s="20" t="s">
        <v>596</v>
      </c>
      <c r="D26" s="14">
        <v>1017</v>
      </c>
      <c r="E26" s="752">
        <v>37106</v>
      </c>
      <c r="F26" s="753">
        <v>75524</v>
      </c>
      <c r="G26" s="753">
        <v>113041</v>
      </c>
      <c r="H26" s="754">
        <v>153576</v>
      </c>
    </row>
    <row r="27" spans="1:10" ht="20.100000000000001" customHeight="1" x14ac:dyDescent="0.25">
      <c r="A27" s="47"/>
      <c r="B27" s="706">
        <v>521</v>
      </c>
      <c r="C27" s="20" t="s">
        <v>597</v>
      </c>
      <c r="D27" s="705">
        <v>1018</v>
      </c>
      <c r="E27" s="724">
        <v>5622</v>
      </c>
      <c r="F27" s="724">
        <v>11442</v>
      </c>
      <c r="G27" s="724">
        <v>17126</v>
      </c>
      <c r="H27" s="126">
        <v>23220</v>
      </c>
    </row>
    <row r="28" spans="1:10" ht="20.100000000000001" customHeight="1" x14ac:dyDescent="0.25">
      <c r="A28" s="47"/>
      <c r="B28" s="706" t="s">
        <v>796</v>
      </c>
      <c r="C28" s="20" t="s">
        <v>599</v>
      </c>
      <c r="D28" s="705">
        <v>1019</v>
      </c>
      <c r="E28" s="724">
        <v>10318</v>
      </c>
      <c r="F28" s="724">
        <v>23860</v>
      </c>
      <c r="G28" s="724">
        <v>32788</v>
      </c>
      <c r="H28" s="126">
        <v>47635</v>
      </c>
    </row>
    <row r="29" spans="1:10" ht="20.100000000000001" customHeight="1" x14ac:dyDescent="0.25">
      <c r="A29" s="47"/>
      <c r="B29" s="706">
        <v>540</v>
      </c>
      <c r="C29" s="20" t="s">
        <v>600</v>
      </c>
      <c r="D29" s="705">
        <v>1020</v>
      </c>
      <c r="E29" s="751">
        <v>8500</v>
      </c>
      <c r="F29" s="751">
        <v>17000</v>
      </c>
      <c r="G29" s="751">
        <v>16875</v>
      </c>
      <c r="H29" s="126">
        <v>30000</v>
      </c>
    </row>
    <row r="30" spans="1:10" ht="25.5" customHeight="1" x14ac:dyDescent="0.25">
      <c r="A30" s="47"/>
      <c r="B30" s="706" t="s">
        <v>601</v>
      </c>
      <c r="C30" s="20" t="s">
        <v>602</v>
      </c>
      <c r="D30" s="705">
        <v>1021</v>
      </c>
      <c r="E30" s="751"/>
      <c r="F30" s="751"/>
      <c r="G30" s="751"/>
      <c r="H30" s="126"/>
    </row>
    <row r="31" spans="1:10" ht="20.100000000000001" customHeight="1" x14ac:dyDescent="0.25">
      <c r="A31" s="47"/>
      <c r="B31" s="706">
        <v>53</v>
      </c>
      <c r="C31" s="20" t="s">
        <v>603</v>
      </c>
      <c r="D31" s="705">
        <v>1022</v>
      </c>
      <c r="E31" s="751">
        <v>2000</v>
      </c>
      <c r="F31" s="751">
        <v>3000</v>
      </c>
      <c r="G31" s="751">
        <v>6000</v>
      </c>
      <c r="H31" s="126">
        <v>13010</v>
      </c>
    </row>
    <row r="32" spans="1:10" ht="20.100000000000001" customHeight="1" x14ac:dyDescent="0.25">
      <c r="A32" s="47"/>
      <c r="B32" s="706" t="s">
        <v>604</v>
      </c>
      <c r="C32" s="20" t="s">
        <v>605</v>
      </c>
      <c r="D32" s="705">
        <v>1023</v>
      </c>
      <c r="E32" s="751">
        <v>0</v>
      </c>
      <c r="F32" s="751">
        <v>0</v>
      </c>
      <c r="G32" s="751">
        <v>0</v>
      </c>
      <c r="H32" s="126">
        <v>3000</v>
      </c>
    </row>
    <row r="33" spans="1:8" ht="20.100000000000001" customHeight="1" x14ac:dyDescent="0.25">
      <c r="A33" s="47"/>
      <c r="B33" s="706">
        <v>55</v>
      </c>
      <c r="C33" s="20" t="s">
        <v>606</v>
      </c>
      <c r="D33" s="705">
        <v>1024</v>
      </c>
      <c r="E33" s="751">
        <v>6000</v>
      </c>
      <c r="F33" s="751">
        <v>14000</v>
      </c>
      <c r="G33" s="751">
        <v>22049</v>
      </c>
      <c r="H33" s="126">
        <v>31265</v>
      </c>
    </row>
    <row r="34" spans="1:8" ht="20.100000000000001" customHeight="1" x14ac:dyDescent="0.25">
      <c r="A34" s="47"/>
      <c r="B34" s="706"/>
      <c r="C34" s="15" t="s">
        <v>607</v>
      </c>
      <c r="D34" s="705">
        <v>1025</v>
      </c>
      <c r="E34" s="751"/>
      <c r="F34" s="751"/>
      <c r="G34" s="751">
        <f>G9-G22</f>
        <v>5421</v>
      </c>
      <c r="H34" s="126"/>
    </row>
    <row r="35" spans="1:8" ht="20.100000000000001" customHeight="1" x14ac:dyDescent="0.25">
      <c r="A35" s="47"/>
      <c r="B35" s="706"/>
      <c r="C35" s="15" t="s">
        <v>608</v>
      </c>
      <c r="D35" s="705">
        <v>1026</v>
      </c>
      <c r="E35" s="751">
        <f>E22-E9</f>
        <v>13046</v>
      </c>
      <c r="F35" s="751">
        <f>F22-F9</f>
        <v>10526</v>
      </c>
      <c r="G35" s="751"/>
      <c r="H35" s="126">
        <f>H22-H9</f>
        <v>15381</v>
      </c>
    </row>
    <row r="36" spans="1:8" ht="20.100000000000001" customHeight="1" x14ac:dyDescent="0.25">
      <c r="A36" s="47"/>
      <c r="B36" s="920"/>
      <c r="C36" s="16" t="s">
        <v>609</v>
      </c>
      <c r="D36" s="833">
        <v>1027</v>
      </c>
      <c r="E36" s="904">
        <f>E38+E39+E40+E41</f>
        <v>1200</v>
      </c>
      <c r="F36" s="904">
        <f>F38+F39+F40+F41</f>
        <v>2500</v>
      </c>
      <c r="G36" s="904">
        <f>G38+G39+G40+G41</f>
        <v>3600</v>
      </c>
      <c r="H36" s="906">
        <f>H38+H39+H40+H41</f>
        <v>5000</v>
      </c>
    </row>
    <row r="37" spans="1:8" ht="10.5" customHeight="1" x14ac:dyDescent="0.25">
      <c r="A37" s="47"/>
      <c r="B37" s="920"/>
      <c r="C37" s="17" t="s">
        <v>610</v>
      </c>
      <c r="D37" s="833"/>
      <c r="E37" s="905"/>
      <c r="F37" s="905"/>
      <c r="G37" s="905"/>
      <c r="H37" s="907"/>
    </row>
    <row r="38" spans="1:8" ht="24" customHeight="1" x14ac:dyDescent="0.25">
      <c r="A38" s="47"/>
      <c r="B38" s="706" t="s">
        <v>611</v>
      </c>
      <c r="C38" s="20" t="s">
        <v>612</v>
      </c>
      <c r="D38" s="705">
        <v>1028</v>
      </c>
      <c r="E38" s="751"/>
      <c r="F38" s="751"/>
      <c r="G38" s="751"/>
      <c r="H38" s="126"/>
    </row>
    <row r="39" spans="1:8" ht="20.100000000000001" customHeight="1" x14ac:dyDescent="0.25">
      <c r="A39" s="47"/>
      <c r="B39" s="706">
        <v>662</v>
      </c>
      <c r="C39" s="20" t="s">
        <v>613</v>
      </c>
      <c r="D39" s="705">
        <v>1029</v>
      </c>
      <c r="E39" s="751">
        <v>1200</v>
      </c>
      <c r="F39" s="751">
        <v>2500</v>
      </c>
      <c r="G39" s="751">
        <v>3600</v>
      </c>
      <c r="H39" s="126">
        <v>5000</v>
      </c>
    </row>
    <row r="40" spans="1:8" ht="20.100000000000001" customHeight="1" x14ac:dyDescent="0.25">
      <c r="A40" s="47"/>
      <c r="B40" s="706" t="s">
        <v>108</v>
      </c>
      <c r="C40" s="20" t="s">
        <v>614</v>
      </c>
      <c r="D40" s="705">
        <v>1030</v>
      </c>
      <c r="E40" s="751"/>
      <c r="F40" s="751"/>
      <c r="G40" s="751"/>
      <c r="H40" s="126"/>
    </row>
    <row r="41" spans="1:8" ht="20.100000000000001" customHeight="1" x14ac:dyDescent="0.25">
      <c r="A41" s="47"/>
      <c r="B41" s="706" t="s">
        <v>615</v>
      </c>
      <c r="C41" s="20" t="s">
        <v>616</v>
      </c>
      <c r="D41" s="705">
        <v>1031</v>
      </c>
      <c r="E41" s="751"/>
      <c r="F41" s="751"/>
      <c r="G41" s="751"/>
      <c r="H41" s="126"/>
    </row>
    <row r="42" spans="1:8" ht="20.100000000000001" customHeight="1" x14ac:dyDescent="0.25">
      <c r="A42" s="47"/>
      <c r="B42" s="920"/>
      <c r="C42" s="16" t="s">
        <v>617</v>
      </c>
      <c r="D42" s="833">
        <v>1032</v>
      </c>
      <c r="E42" s="904">
        <f>E44+E45+E46+E47</f>
        <v>0</v>
      </c>
      <c r="F42" s="904">
        <f>F44+F45+F46+F47</f>
        <v>0</v>
      </c>
      <c r="G42" s="904">
        <f>G44+G45+G46+G47</f>
        <v>5</v>
      </c>
      <c r="H42" s="906">
        <f>H44+H45+H46+H47</f>
        <v>10</v>
      </c>
    </row>
    <row r="43" spans="1:8" ht="10.5" customHeight="1" x14ac:dyDescent="0.25">
      <c r="A43" s="47"/>
      <c r="B43" s="920"/>
      <c r="C43" s="17" t="s">
        <v>618</v>
      </c>
      <c r="D43" s="833"/>
      <c r="E43" s="905"/>
      <c r="F43" s="905"/>
      <c r="G43" s="905"/>
      <c r="H43" s="907"/>
    </row>
    <row r="44" spans="1:8" ht="27.75" customHeight="1" x14ac:dyDescent="0.25">
      <c r="A44" s="47"/>
      <c r="B44" s="706" t="s">
        <v>619</v>
      </c>
      <c r="C44" s="20" t="s">
        <v>620</v>
      </c>
      <c r="D44" s="705">
        <v>1033</v>
      </c>
      <c r="E44" s="751"/>
      <c r="F44" s="751"/>
      <c r="G44" s="751"/>
      <c r="H44" s="126"/>
    </row>
    <row r="45" spans="1:8" ht="20.100000000000001" customHeight="1" x14ac:dyDescent="0.25">
      <c r="A45" s="47"/>
      <c r="B45" s="706">
        <v>562</v>
      </c>
      <c r="C45" s="20" t="s">
        <v>621</v>
      </c>
      <c r="D45" s="705">
        <v>1034</v>
      </c>
      <c r="E45" s="751">
        <v>0</v>
      </c>
      <c r="F45" s="751">
        <v>0</v>
      </c>
      <c r="G45" s="751">
        <v>5</v>
      </c>
      <c r="H45" s="126">
        <v>10</v>
      </c>
    </row>
    <row r="46" spans="1:8" ht="20.100000000000001" customHeight="1" x14ac:dyDescent="0.25">
      <c r="A46" s="47"/>
      <c r="B46" s="706" t="s">
        <v>133</v>
      </c>
      <c r="C46" s="20" t="s">
        <v>622</v>
      </c>
      <c r="D46" s="705">
        <v>1035</v>
      </c>
      <c r="E46" s="751"/>
      <c r="F46" s="751"/>
      <c r="G46" s="751"/>
      <c r="H46" s="126"/>
    </row>
    <row r="47" spans="1:8" ht="20.100000000000001" customHeight="1" x14ac:dyDescent="0.25">
      <c r="A47" s="47"/>
      <c r="B47" s="706" t="s">
        <v>623</v>
      </c>
      <c r="C47" s="20" t="s">
        <v>624</v>
      </c>
      <c r="D47" s="705">
        <v>1036</v>
      </c>
      <c r="E47" s="751"/>
      <c r="F47" s="751"/>
      <c r="G47" s="751"/>
      <c r="H47" s="126"/>
    </row>
    <row r="48" spans="1:8" ht="20.100000000000001" customHeight="1" x14ac:dyDescent="0.25">
      <c r="A48" s="47"/>
      <c r="B48" s="706"/>
      <c r="C48" s="15" t="s">
        <v>625</v>
      </c>
      <c r="D48" s="705">
        <v>1037</v>
      </c>
      <c r="E48" s="751">
        <f>E36-E42</f>
        <v>1200</v>
      </c>
      <c r="F48" s="751">
        <f>F36-F42</f>
        <v>2500</v>
      </c>
      <c r="G48" s="751">
        <f>G36-G42</f>
        <v>3595</v>
      </c>
      <c r="H48" s="126">
        <f>H36-H42</f>
        <v>4990</v>
      </c>
    </row>
    <row r="49" spans="1:8" ht="20.100000000000001" customHeight="1" x14ac:dyDescent="0.25">
      <c r="A49" s="47"/>
      <c r="B49" s="706"/>
      <c r="C49" s="15" t="s">
        <v>626</v>
      </c>
      <c r="D49" s="705">
        <v>1038</v>
      </c>
      <c r="E49" s="751"/>
      <c r="F49" s="751"/>
      <c r="G49" s="751"/>
      <c r="H49" s="126"/>
    </row>
    <row r="50" spans="1:8" ht="28.5" customHeight="1" x14ac:dyDescent="0.25">
      <c r="A50" s="47"/>
      <c r="B50" s="706" t="s">
        <v>627</v>
      </c>
      <c r="C50" s="15" t="s">
        <v>628</v>
      </c>
      <c r="D50" s="705">
        <v>1039</v>
      </c>
      <c r="E50" s="751">
        <v>0</v>
      </c>
      <c r="F50" s="751">
        <v>0</v>
      </c>
      <c r="G50" s="751">
        <v>0</v>
      </c>
      <c r="H50" s="126">
        <v>14500</v>
      </c>
    </row>
    <row r="51" spans="1:8" ht="30" customHeight="1" x14ac:dyDescent="0.25">
      <c r="A51" s="47"/>
      <c r="B51" s="706" t="s">
        <v>629</v>
      </c>
      <c r="C51" s="15" t="s">
        <v>630</v>
      </c>
      <c r="D51" s="705">
        <v>1040</v>
      </c>
      <c r="E51" s="751">
        <v>0</v>
      </c>
      <c r="F51" s="751">
        <v>0</v>
      </c>
      <c r="G51" s="751">
        <v>0</v>
      </c>
      <c r="H51" s="126">
        <v>5000</v>
      </c>
    </row>
    <row r="52" spans="1:8" ht="20.100000000000001" customHeight="1" x14ac:dyDescent="0.25">
      <c r="A52" s="47"/>
      <c r="B52" s="706">
        <v>67</v>
      </c>
      <c r="C52" s="15" t="s">
        <v>631</v>
      </c>
      <c r="D52" s="705">
        <v>1041</v>
      </c>
      <c r="E52" s="751">
        <v>600</v>
      </c>
      <c r="F52" s="751">
        <v>1500</v>
      </c>
      <c r="G52" s="751">
        <v>750</v>
      </c>
      <c r="H52" s="126">
        <v>3000</v>
      </c>
    </row>
    <row r="53" spans="1:8" ht="20.100000000000001" customHeight="1" x14ac:dyDescent="0.25">
      <c r="A53" s="47"/>
      <c r="B53" s="706">
        <v>57</v>
      </c>
      <c r="C53" s="15" t="s">
        <v>632</v>
      </c>
      <c r="D53" s="705">
        <v>1042</v>
      </c>
      <c r="E53" s="751">
        <v>200</v>
      </c>
      <c r="F53" s="751">
        <v>1000</v>
      </c>
      <c r="G53" s="751">
        <v>1200</v>
      </c>
      <c r="H53" s="126">
        <v>1600</v>
      </c>
    </row>
    <row r="54" spans="1:8" ht="20.100000000000001" customHeight="1" x14ac:dyDescent="0.25">
      <c r="A54" s="47"/>
      <c r="B54" s="920"/>
      <c r="C54" s="16" t="s">
        <v>633</v>
      </c>
      <c r="D54" s="833">
        <v>1043</v>
      </c>
      <c r="E54" s="904">
        <f>E9+E36+E50+E52</f>
        <v>76000</v>
      </c>
      <c r="F54" s="904">
        <f>F9+F36+F50+F52</f>
        <v>177300</v>
      </c>
      <c r="G54" s="904">
        <f>G9+G36+G50+G52</f>
        <v>277650</v>
      </c>
      <c r="H54" s="906">
        <f>H9+H36+H50+H52</f>
        <v>409220</v>
      </c>
    </row>
    <row r="55" spans="1:8" ht="12" customHeight="1" x14ac:dyDescent="0.25">
      <c r="A55" s="47"/>
      <c r="B55" s="920"/>
      <c r="C55" s="17" t="s">
        <v>634</v>
      </c>
      <c r="D55" s="833"/>
      <c r="E55" s="905"/>
      <c r="F55" s="905"/>
      <c r="G55" s="905"/>
      <c r="H55" s="907"/>
    </row>
    <row r="56" spans="1:8" ht="20.100000000000001" customHeight="1" x14ac:dyDescent="0.25">
      <c r="A56" s="47"/>
      <c r="B56" s="920"/>
      <c r="C56" s="16" t="s">
        <v>635</v>
      </c>
      <c r="D56" s="833">
        <v>1044</v>
      </c>
      <c r="E56" s="904">
        <f>E22+E42+E51+E53</f>
        <v>87446</v>
      </c>
      <c r="F56" s="904">
        <f>F22+F42+F51+F53</f>
        <v>184826</v>
      </c>
      <c r="G56" s="904">
        <f>G22+G42+G51+G53</f>
        <v>269084</v>
      </c>
      <c r="H56" s="906">
        <f>H22+H42+H51+H53</f>
        <v>408711</v>
      </c>
    </row>
    <row r="57" spans="1:8" ht="13.5" customHeight="1" x14ac:dyDescent="0.25">
      <c r="A57" s="47"/>
      <c r="B57" s="920"/>
      <c r="C57" s="17" t="s">
        <v>636</v>
      </c>
      <c r="D57" s="833"/>
      <c r="E57" s="905"/>
      <c r="F57" s="905"/>
      <c r="G57" s="905"/>
      <c r="H57" s="907"/>
    </row>
    <row r="58" spans="1:8" ht="20.100000000000001" customHeight="1" x14ac:dyDescent="0.25">
      <c r="A58" s="47"/>
      <c r="B58" s="706"/>
      <c r="C58" s="15" t="s">
        <v>637</v>
      </c>
      <c r="D58" s="705">
        <v>1045</v>
      </c>
      <c r="E58" s="751"/>
      <c r="F58" s="751"/>
      <c r="G58" s="751">
        <f>G54-G56</f>
        <v>8566</v>
      </c>
      <c r="H58" s="126">
        <f>H54-H56</f>
        <v>509</v>
      </c>
    </row>
    <row r="59" spans="1:8" ht="20.100000000000001" customHeight="1" x14ac:dyDescent="0.25">
      <c r="A59" s="47"/>
      <c r="B59" s="706"/>
      <c r="C59" s="15" t="s">
        <v>638</v>
      </c>
      <c r="D59" s="705">
        <v>1046</v>
      </c>
      <c r="E59" s="751">
        <f>E56-E54</f>
        <v>11446</v>
      </c>
      <c r="F59" s="751">
        <f>F56-F54</f>
        <v>7526</v>
      </c>
      <c r="G59" s="751"/>
      <c r="H59" s="126"/>
    </row>
    <row r="60" spans="1:8" ht="41.25" customHeight="1" x14ac:dyDescent="0.25">
      <c r="A60" s="47"/>
      <c r="B60" s="706" t="s">
        <v>134</v>
      </c>
      <c r="C60" s="15" t="s">
        <v>639</v>
      </c>
      <c r="D60" s="705">
        <v>1047</v>
      </c>
      <c r="E60" s="751"/>
      <c r="F60" s="751"/>
      <c r="G60" s="751"/>
      <c r="H60" s="126"/>
    </row>
    <row r="61" spans="1:8" ht="42" customHeight="1" x14ac:dyDescent="0.25">
      <c r="A61" s="47"/>
      <c r="B61" s="706" t="s">
        <v>640</v>
      </c>
      <c r="C61" s="15" t="s">
        <v>641</v>
      </c>
      <c r="D61" s="705">
        <v>1048</v>
      </c>
      <c r="E61" s="751"/>
      <c r="F61" s="751"/>
      <c r="G61" s="751"/>
      <c r="H61" s="126"/>
    </row>
    <row r="62" spans="1:8" ht="20.100000000000001" customHeight="1" x14ac:dyDescent="0.25">
      <c r="A62" s="47"/>
      <c r="B62" s="920"/>
      <c r="C62" s="16" t="s">
        <v>642</v>
      </c>
      <c r="D62" s="833">
        <v>1049</v>
      </c>
      <c r="E62" s="904"/>
      <c r="F62" s="904"/>
      <c r="G62" s="904">
        <f>G58-G59+G60-G61</f>
        <v>8566</v>
      </c>
      <c r="H62" s="906">
        <f>H58-H59+H61-H60</f>
        <v>509</v>
      </c>
    </row>
    <row r="63" spans="1:8" ht="12.75" customHeight="1" x14ac:dyDescent="0.25">
      <c r="A63" s="47"/>
      <c r="B63" s="920"/>
      <c r="C63" s="17" t="s">
        <v>643</v>
      </c>
      <c r="D63" s="833"/>
      <c r="E63" s="905"/>
      <c r="F63" s="905"/>
      <c r="G63" s="905"/>
      <c r="H63" s="907"/>
    </row>
    <row r="64" spans="1:8" ht="20.100000000000001" customHeight="1" x14ac:dyDescent="0.25">
      <c r="A64" s="47"/>
      <c r="B64" s="920"/>
      <c r="C64" s="16" t="s">
        <v>644</v>
      </c>
      <c r="D64" s="833">
        <v>1050</v>
      </c>
      <c r="E64" s="904">
        <f>E59-E58+E61-E60</f>
        <v>11446</v>
      </c>
      <c r="F64" s="904">
        <f>F59-F58+F61-F60</f>
        <v>7526</v>
      </c>
      <c r="G64" s="904"/>
      <c r="H64" s="906"/>
    </row>
    <row r="65" spans="1:8" ht="10.5" customHeight="1" x14ac:dyDescent="0.25">
      <c r="A65" s="47"/>
      <c r="B65" s="920"/>
      <c r="C65" s="17" t="s">
        <v>645</v>
      </c>
      <c r="D65" s="833"/>
      <c r="E65" s="905"/>
      <c r="F65" s="905"/>
      <c r="G65" s="905"/>
      <c r="H65" s="907"/>
    </row>
    <row r="66" spans="1:8" ht="20.100000000000001" customHeight="1" x14ac:dyDescent="0.25">
      <c r="A66" s="47"/>
      <c r="B66" s="706"/>
      <c r="C66" s="15" t="s">
        <v>646</v>
      </c>
      <c r="D66" s="705"/>
      <c r="E66" s="751"/>
      <c r="F66" s="751"/>
      <c r="G66" s="751"/>
      <c r="H66" s="126"/>
    </row>
    <row r="67" spans="1:8" ht="20.100000000000001" customHeight="1" x14ac:dyDescent="0.25">
      <c r="A67" s="47"/>
      <c r="B67" s="706">
        <v>721</v>
      </c>
      <c r="C67" s="20" t="s">
        <v>647</v>
      </c>
      <c r="D67" s="705">
        <v>1051</v>
      </c>
      <c r="E67" s="751"/>
      <c r="F67" s="751"/>
      <c r="G67" s="751"/>
      <c r="H67" s="126"/>
    </row>
    <row r="68" spans="1:8" ht="20.100000000000001" customHeight="1" x14ac:dyDescent="0.25">
      <c r="A68" s="47"/>
      <c r="B68" s="706" t="s">
        <v>662</v>
      </c>
      <c r="C68" s="20" t="s">
        <v>648</v>
      </c>
      <c r="D68" s="705">
        <v>1052</v>
      </c>
      <c r="E68" s="751"/>
      <c r="F68" s="751"/>
      <c r="G68" s="751"/>
      <c r="H68" s="126"/>
    </row>
    <row r="69" spans="1:8" ht="20.100000000000001" customHeight="1" x14ac:dyDescent="0.25">
      <c r="A69" s="47"/>
      <c r="B69" s="706" t="s">
        <v>663</v>
      </c>
      <c r="C69" s="20" t="s">
        <v>649</v>
      </c>
      <c r="D69" s="705">
        <v>1053</v>
      </c>
      <c r="E69" s="751"/>
      <c r="F69" s="751"/>
      <c r="G69" s="751"/>
      <c r="H69" s="126"/>
    </row>
    <row r="70" spans="1:8" ht="20.100000000000001" customHeight="1" x14ac:dyDescent="0.25">
      <c r="A70" s="47"/>
      <c r="B70" s="706">
        <v>723</v>
      </c>
      <c r="C70" s="15" t="s">
        <v>650</v>
      </c>
      <c r="D70" s="705">
        <v>1054</v>
      </c>
      <c r="E70" s="751"/>
      <c r="F70" s="751"/>
      <c r="G70" s="751"/>
      <c r="H70" s="126"/>
    </row>
    <row r="71" spans="1:8" ht="20.100000000000001" customHeight="1" x14ac:dyDescent="0.25">
      <c r="A71" s="47"/>
      <c r="B71" s="920"/>
      <c r="C71" s="16" t="s">
        <v>651</v>
      </c>
      <c r="D71" s="833">
        <v>1055</v>
      </c>
      <c r="E71" s="904"/>
      <c r="F71" s="904"/>
      <c r="G71" s="904">
        <f>G62-G64-G66-G67+G69-G70</f>
        <v>8566</v>
      </c>
      <c r="H71" s="906">
        <f>H62-H64-H67-H68+H69-H70</f>
        <v>509</v>
      </c>
    </row>
    <row r="72" spans="1:8" ht="12.75" customHeight="1" x14ac:dyDescent="0.25">
      <c r="A72" s="47"/>
      <c r="B72" s="920"/>
      <c r="C72" s="17" t="s">
        <v>652</v>
      </c>
      <c r="D72" s="833"/>
      <c r="E72" s="905"/>
      <c r="F72" s="905"/>
      <c r="G72" s="905"/>
      <c r="H72" s="907"/>
    </row>
    <row r="73" spans="1:8" ht="20.100000000000001" customHeight="1" x14ac:dyDescent="0.25">
      <c r="A73" s="47"/>
      <c r="B73" s="920"/>
      <c r="C73" s="16" t="s">
        <v>653</v>
      </c>
      <c r="D73" s="833">
        <v>1056</v>
      </c>
      <c r="E73" s="904">
        <f>E64-E62+E67+E68-E69+E70</f>
        <v>11446</v>
      </c>
      <c r="F73" s="904">
        <f>F64-F62+F67+F68-F69+F70</f>
        <v>7526</v>
      </c>
      <c r="G73" s="904"/>
      <c r="H73" s="906"/>
    </row>
    <row r="74" spans="1:8" ht="12" customHeight="1" x14ac:dyDescent="0.25">
      <c r="A74" s="47"/>
      <c r="B74" s="920"/>
      <c r="C74" s="17" t="s">
        <v>654</v>
      </c>
      <c r="D74" s="833"/>
      <c r="E74" s="905"/>
      <c r="F74" s="905"/>
      <c r="G74" s="905"/>
      <c r="H74" s="907"/>
    </row>
    <row r="75" spans="1:8" ht="20.100000000000001" customHeight="1" x14ac:dyDescent="0.25">
      <c r="A75" s="47"/>
      <c r="B75" s="706"/>
      <c r="C75" s="20" t="s">
        <v>655</v>
      </c>
      <c r="D75" s="705">
        <v>1057</v>
      </c>
      <c r="E75" s="751"/>
      <c r="F75" s="751"/>
      <c r="G75" s="751"/>
      <c r="H75" s="126"/>
    </row>
    <row r="76" spans="1:8" ht="20.100000000000001" customHeight="1" x14ac:dyDescent="0.25">
      <c r="A76" s="47"/>
      <c r="B76" s="706"/>
      <c r="C76" s="20" t="s">
        <v>797</v>
      </c>
      <c r="D76" s="705">
        <v>1058</v>
      </c>
      <c r="E76" s="751"/>
      <c r="F76" s="751"/>
      <c r="G76" s="751"/>
      <c r="H76" s="126"/>
    </row>
    <row r="77" spans="1:8" ht="20.100000000000001" customHeight="1" x14ac:dyDescent="0.25">
      <c r="A77" s="47"/>
      <c r="B77" s="706"/>
      <c r="C77" s="20" t="s">
        <v>656</v>
      </c>
      <c r="D77" s="705">
        <v>1059</v>
      </c>
      <c r="E77" s="751"/>
      <c r="F77" s="751"/>
      <c r="G77" s="751"/>
      <c r="H77" s="126"/>
    </row>
    <row r="78" spans="1:8" ht="20.100000000000001" customHeight="1" x14ac:dyDescent="0.25">
      <c r="A78" s="47"/>
      <c r="B78" s="706"/>
      <c r="C78" s="20" t="s">
        <v>657</v>
      </c>
      <c r="D78" s="705">
        <v>1060</v>
      </c>
      <c r="E78" s="751"/>
      <c r="F78" s="751"/>
      <c r="G78" s="751"/>
      <c r="H78" s="126"/>
    </row>
    <row r="79" spans="1:8" ht="20.100000000000001" customHeight="1" x14ac:dyDescent="0.25">
      <c r="A79" s="47"/>
      <c r="B79" s="706"/>
      <c r="C79" s="20" t="s">
        <v>658</v>
      </c>
      <c r="D79" s="705"/>
      <c r="E79" s="751"/>
      <c r="F79" s="751"/>
      <c r="G79" s="751"/>
      <c r="H79" s="126"/>
    </row>
    <row r="80" spans="1:8" ht="20.100000000000001" customHeight="1" x14ac:dyDescent="0.25">
      <c r="A80" s="47"/>
      <c r="B80" s="706"/>
      <c r="C80" s="20" t="s">
        <v>659</v>
      </c>
      <c r="D80" s="705">
        <v>1061</v>
      </c>
      <c r="E80" s="751"/>
      <c r="F80" s="751"/>
      <c r="G80" s="751"/>
      <c r="H80" s="126"/>
    </row>
    <row r="81" spans="1:8" ht="20.100000000000001" customHeight="1" thickBot="1" x14ac:dyDescent="0.3">
      <c r="A81" s="47"/>
      <c r="B81" s="28"/>
      <c r="C81" s="45" t="s">
        <v>660</v>
      </c>
      <c r="D81" s="46">
        <v>1062</v>
      </c>
      <c r="E81" s="127"/>
      <c r="F81" s="127"/>
      <c r="G81" s="127"/>
      <c r="H81" s="128"/>
    </row>
  </sheetData>
  <mergeCells count="60">
    <mergeCell ref="F73:F74"/>
    <mergeCell ref="G73:G74"/>
    <mergeCell ref="H73:H74"/>
    <mergeCell ref="E64:E65"/>
    <mergeCell ref="F64:F65"/>
    <mergeCell ref="G64:G65"/>
    <mergeCell ref="H64:H65"/>
    <mergeCell ref="E71:E72"/>
    <mergeCell ref="F71:F72"/>
    <mergeCell ref="G71:G72"/>
    <mergeCell ref="H71:H72"/>
    <mergeCell ref="E6:H6"/>
    <mergeCell ref="B6:B7"/>
    <mergeCell ref="C6:C7"/>
    <mergeCell ref="D6:D7"/>
    <mergeCell ref="E9:E10"/>
    <mergeCell ref="F9:F10"/>
    <mergeCell ref="G9:G10"/>
    <mergeCell ref="H9:H10"/>
    <mergeCell ref="B71:B72"/>
    <mergeCell ref="D71:D72"/>
    <mergeCell ref="B73:B74"/>
    <mergeCell ref="D73:D74"/>
    <mergeCell ref="E36:E37"/>
    <mergeCell ref="E42:E43"/>
    <mergeCell ref="E54:E55"/>
    <mergeCell ref="E73:E74"/>
    <mergeCell ref="B64:B65"/>
    <mergeCell ref="D64:D65"/>
    <mergeCell ref="B62:B63"/>
    <mergeCell ref="D62:D63"/>
    <mergeCell ref="G36:G37"/>
    <mergeCell ref="H36:H37"/>
    <mergeCell ref="G42:G43"/>
    <mergeCell ref="H42:H43"/>
    <mergeCell ref="G54:G55"/>
    <mergeCell ref="H54:H55"/>
    <mergeCell ref="F36:F37"/>
    <mergeCell ref="F42:F43"/>
    <mergeCell ref="F54:F55"/>
    <mergeCell ref="B56:B57"/>
    <mergeCell ref="D56:D57"/>
    <mergeCell ref="E56:E57"/>
    <mergeCell ref="F56:F57"/>
    <mergeCell ref="B2:H2"/>
    <mergeCell ref="B3:H3"/>
    <mergeCell ref="B9:B10"/>
    <mergeCell ref="D9:D10"/>
    <mergeCell ref="E62:E63"/>
    <mergeCell ref="F62:F63"/>
    <mergeCell ref="G62:G63"/>
    <mergeCell ref="H62:H63"/>
    <mergeCell ref="B36:B37"/>
    <mergeCell ref="D36:D37"/>
    <mergeCell ref="B42:B43"/>
    <mergeCell ref="D42:D43"/>
    <mergeCell ref="G56:G57"/>
    <mergeCell ref="H56:H57"/>
    <mergeCell ref="B54:B55"/>
    <mergeCell ref="D54:D55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24</vt:i4>
      </vt:variant>
      <vt:variant>
        <vt:lpstr>Imenovani opsezi</vt:lpstr>
      </vt:variant>
      <vt:variant>
        <vt:i4>18</vt:i4>
      </vt:variant>
    </vt:vector>
  </HeadingPairs>
  <TitlesOfParts>
    <vt:vector size="42" baseType="lpstr">
      <vt:lpstr>Прилог 1</vt:lpstr>
      <vt:lpstr>Прилог 1а</vt:lpstr>
      <vt:lpstr>Прилог 1б</vt:lpstr>
      <vt:lpstr>Прилог 2</vt:lpstr>
      <vt:lpstr>Прилог 3</vt:lpstr>
      <vt:lpstr>Прилог 4</vt:lpstr>
      <vt:lpstr>Прилог 4 наставак</vt:lpstr>
      <vt:lpstr>Прилог 5</vt:lpstr>
      <vt:lpstr>Прилог 5а</vt:lpstr>
      <vt:lpstr>Прилог 5б</vt:lpstr>
      <vt:lpstr>Прилог 6</vt:lpstr>
      <vt:lpstr>Прилог 7</vt:lpstr>
      <vt:lpstr>Прилог  8</vt:lpstr>
      <vt:lpstr>Прилог 9</vt:lpstr>
      <vt:lpstr>Прилог 10</vt:lpstr>
      <vt:lpstr>Прилог 11</vt:lpstr>
      <vt:lpstr>Прилог 11a</vt:lpstr>
      <vt:lpstr>Прилог 11б</vt:lpstr>
      <vt:lpstr>Прилог 12</vt:lpstr>
      <vt:lpstr>Прилог 13</vt:lpstr>
      <vt:lpstr>Прилог 14</vt:lpstr>
      <vt:lpstr>Прилог 15</vt:lpstr>
      <vt:lpstr>Прилог 16</vt:lpstr>
      <vt:lpstr>Прилог 17</vt:lpstr>
      <vt:lpstr>'Прилог 1'!Naslovi_štampanja</vt:lpstr>
      <vt:lpstr>'Прилог 1а'!Naslovi_štampanja</vt:lpstr>
      <vt:lpstr>'Прилог 1б'!Naslovi_štampanja</vt:lpstr>
      <vt:lpstr>'Прилог 5'!Naslovi_štampanja</vt:lpstr>
      <vt:lpstr>'Прилог 5а'!Naslovi_štampanja</vt:lpstr>
      <vt:lpstr>'Прилог 5б'!Naslovi_štampanja</vt:lpstr>
      <vt:lpstr>'Прилог 10'!Oblast_štampanja</vt:lpstr>
      <vt:lpstr>'Прилог 11'!Oblast_štampanja</vt:lpstr>
      <vt:lpstr>'Прилог 11б'!Oblast_štampanja</vt:lpstr>
      <vt:lpstr>'Прилог 13'!Oblast_štampanja</vt:lpstr>
      <vt:lpstr>'Прилог 14'!Oblast_štampanja</vt:lpstr>
      <vt:lpstr>'Прилог 15'!Oblast_štampanja</vt:lpstr>
      <vt:lpstr>'Прилог 16'!Oblast_štampanja</vt:lpstr>
      <vt:lpstr>'Прилог 17'!Oblast_štampanja</vt:lpstr>
      <vt:lpstr>'Прилог 4'!Oblast_štampanja</vt:lpstr>
      <vt:lpstr>'Прилог 4 наставак'!Oblast_štampanja</vt:lpstr>
      <vt:lpstr>'Прилог 7'!Oblast_štampanja</vt:lpstr>
      <vt:lpstr>'Прилог 9'!Oblast_štampanja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Pegan Karadžole</dc:creator>
  <cp:lastModifiedBy>spomenka.milosevic@jpkk.rs</cp:lastModifiedBy>
  <cp:lastPrinted>2025-04-24T11:27:45Z</cp:lastPrinted>
  <dcterms:created xsi:type="dcterms:W3CDTF">2013-03-07T07:52:21Z</dcterms:created>
  <dcterms:modified xsi:type="dcterms:W3CDTF">2025-04-24T11:29:39Z</dcterms:modified>
</cp:coreProperties>
</file>