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JPKK-ARH\Spomenka Milošević\Documents\2025\PROGRAM POSLOVANJA ZA 2025\"/>
    </mc:Choice>
  </mc:AlternateContent>
  <xr:revisionPtr revIDLastSave="0" documentId="13_ncr:1_{9DD7618E-2925-424C-99AD-8BEC859E8E9E}" xr6:coauthVersionLast="47" xr6:coauthVersionMax="47" xr10:uidLastSave="{00000000-0000-0000-0000-000000000000}"/>
  <workbookProtection workbookPassword="CC09" lockStructure="1"/>
  <bookViews>
    <workbookView xWindow="-120" yWindow="-120" windowWidth="29040" windowHeight="15720" tabRatio="878" firstSheet="7" activeTab="15" xr2:uid="{00000000-000D-0000-FFFF-FFFF00000000}"/>
  </bookViews>
  <sheets>
    <sheet name="Прилог 1" sheetId="62" r:id="rId1"/>
    <sheet name="Прилог 1а" sheetId="63" r:id="rId2"/>
    <sheet name="Прилог 1б" sheetId="64" r:id="rId3"/>
    <sheet name="Прилог 2" sheetId="65" r:id="rId4"/>
    <sheet name="Прилог 3" sheetId="66" r:id="rId5"/>
    <sheet name="Прилог 4" sheetId="56" r:id="rId6"/>
    <sheet name="Прилог 4 наставак" sheetId="59" r:id="rId7"/>
    <sheet name="Прилог 5" sheetId="67" r:id="rId8"/>
    <sheet name="Прилог 5а" sheetId="68" r:id="rId9"/>
    <sheet name="Прилог 5б" sheetId="69" r:id="rId10"/>
    <sheet name="Прилог 6" sheetId="46" r:id="rId11"/>
    <sheet name="Прилог 7" sheetId="34" r:id="rId12"/>
    <sheet name="Прилог  8" sheetId="43" r:id="rId13"/>
    <sheet name="Прилог 9" sheetId="55" r:id="rId14"/>
    <sheet name="Прилог 10" sheetId="15" r:id="rId15"/>
    <sheet name="Прилог 11" sheetId="35" r:id="rId16"/>
    <sheet name="Прилог 11a" sheetId="60" r:id="rId17"/>
    <sheet name="Прилог 11б" sheetId="70" r:id="rId18"/>
    <sheet name="Прилог 12" sheetId="54" r:id="rId19"/>
    <sheet name="Прилог 13" sheetId="36" r:id="rId20"/>
    <sheet name="Прилог 14" sheetId="50" r:id="rId21"/>
    <sheet name="Прилог 15" sheetId="22" r:id="rId22"/>
    <sheet name="Прилог 16" sheetId="24" r:id="rId23"/>
    <sheet name="Прилог 17" sheetId="20" r:id="rId24"/>
  </sheets>
  <definedNames>
    <definedName name="_xlnm.Print_Titles" localSheetId="0">'Прилог 1'!$4:$5</definedName>
    <definedName name="_xlnm.Print_Titles" localSheetId="1">'Прилог 1а'!$5:$6</definedName>
    <definedName name="_xlnm.Print_Titles" localSheetId="2">'Прилог 1б'!$5:$6</definedName>
    <definedName name="_xlnm.Print_Titles" localSheetId="7">'Прилог 5'!$4:$5</definedName>
    <definedName name="_xlnm.Print_Titles" localSheetId="8">'Прилог 5а'!$5:$8</definedName>
    <definedName name="_xlnm.Print_Titles" localSheetId="9">'Прилог 5б'!$5:$7</definedName>
    <definedName name="_xlnm.Print_Area" localSheetId="14">'Прилог 10'!$B$1:$H$31</definedName>
    <definedName name="_xlnm.Print_Area" localSheetId="15">'Прилог 11'!$A$2:$N$70</definedName>
    <definedName name="_xlnm.Print_Area" localSheetId="17">'Прилог 11б'!$A$2:$N$49</definedName>
    <definedName name="_xlnm.Print_Area" localSheetId="19">'Прилог 13'!$B$1:$J$43</definedName>
    <definedName name="_xlnm.Print_Area" localSheetId="20">'Прилог 14'!$B$2:$Q$26</definedName>
    <definedName name="_xlnm.Print_Area" localSheetId="21">'Прилог 15'!$A$1:$I$60</definedName>
    <definedName name="_xlnm.Print_Area" localSheetId="22">'Прилог 16'!$B$1:$O$98</definedName>
    <definedName name="_xlnm.Print_Area" localSheetId="23">'Прилог 17'!$B$1:$I$17</definedName>
    <definedName name="_xlnm.Print_Area" localSheetId="5">'Прилог 4'!$A$1:$F$50</definedName>
    <definedName name="_xlnm.Print_Area" localSheetId="6">'Прилог 4 наставак'!$A$1:$F$47</definedName>
    <definedName name="_xlnm.Print_Area" localSheetId="11">'Прилог 7'!$B$1:$I$41</definedName>
    <definedName name="_xlnm.Print_Area" localSheetId="13">'Прилог 9'!$B$1:$L$31</definedName>
  </definedNames>
  <calcPr calcId="181029" concurrentCalc="0"/>
</workbook>
</file>

<file path=xl/calcChain.xml><?xml version="1.0" encoding="utf-8"?>
<calcChain xmlns="http://schemas.openxmlformats.org/spreadsheetml/2006/main">
  <c r="G9" i="54" l="1"/>
  <c r="C24" i="56"/>
  <c r="D24" i="56"/>
  <c r="E24" i="56"/>
  <c r="K58" i="35"/>
  <c r="K59" i="35"/>
  <c r="K60" i="35"/>
  <c r="K61" i="35"/>
  <c r="K62" i="35"/>
  <c r="K63" i="35"/>
  <c r="K64" i="35"/>
  <c r="K65" i="35"/>
  <c r="K66" i="35"/>
  <c r="K67" i="35"/>
  <c r="K68" i="35"/>
  <c r="K69" i="35"/>
  <c r="J68" i="35"/>
  <c r="J69" i="35"/>
  <c r="K35" i="35"/>
  <c r="K36" i="35"/>
  <c r="K37" i="35"/>
  <c r="K38" i="35"/>
  <c r="K39" i="35"/>
  <c r="K40" i="35"/>
  <c r="K41" i="35"/>
  <c r="K42" i="35"/>
  <c r="K43" i="35"/>
  <c r="K44" i="35"/>
  <c r="K45" i="35"/>
  <c r="K46" i="35"/>
  <c r="J45" i="35"/>
  <c r="J46" i="35"/>
  <c r="F45" i="35"/>
  <c r="F21" i="35"/>
  <c r="H124" i="67"/>
  <c r="H114" i="67"/>
  <c r="H132" i="67"/>
  <c r="H111" i="67"/>
  <c r="H85" i="67"/>
  <c r="H77" i="67"/>
  <c r="H94" i="67"/>
  <c r="H99" i="67"/>
  <c r="H92" i="67"/>
  <c r="H141" i="67"/>
  <c r="H18" i="67"/>
  <c r="H11" i="67"/>
  <c r="H28" i="67"/>
  <c r="H9" i="67"/>
  <c r="H50" i="67"/>
  <c r="H43" i="67"/>
  <c r="H57" i="67"/>
  <c r="H62" i="67"/>
  <c r="H41" i="67"/>
  <c r="H74" i="67"/>
  <c r="E14" i="69"/>
  <c r="E32" i="69"/>
  <c r="E47" i="69"/>
  <c r="E59" i="69"/>
  <c r="E9" i="69"/>
  <c r="E26" i="69"/>
  <c r="E39" i="69"/>
  <c r="E58" i="69"/>
  <c r="E61" i="69"/>
  <c r="E65" i="69"/>
  <c r="F50" i="67"/>
  <c r="F43" i="67"/>
  <c r="F57" i="67"/>
  <c r="F62" i="67"/>
  <c r="F41" i="67"/>
  <c r="F11" i="67"/>
  <c r="F18" i="67"/>
  <c r="F28" i="67"/>
  <c r="F9" i="67"/>
  <c r="F74" i="67"/>
  <c r="F124" i="67"/>
  <c r="F114" i="67"/>
  <c r="F132" i="67"/>
  <c r="F111" i="67"/>
  <c r="F85" i="67"/>
  <c r="F89" i="67"/>
  <c r="F77" i="67"/>
  <c r="F94" i="67"/>
  <c r="F99" i="67"/>
  <c r="F92" i="67"/>
  <c r="F141" i="67"/>
  <c r="G62" i="67"/>
  <c r="G43" i="67"/>
  <c r="G50" i="67"/>
  <c r="G57" i="67"/>
  <c r="G41" i="67"/>
  <c r="G18" i="67"/>
  <c r="G11" i="67"/>
  <c r="G28" i="67"/>
  <c r="G9" i="67"/>
  <c r="G74" i="67"/>
  <c r="G124" i="67"/>
  <c r="G132" i="67"/>
  <c r="G114" i="67"/>
  <c r="G111" i="67"/>
  <c r="G85" i="67"/>
  <c r="G77" i="67"/>
  <c r="G94" i="67"/>
  <c r="G99" i="67"/>
  <c r="G92" i="67"/>
  <c r="G141" i="67"/>
  <c r="E43" i="67"/>
  <c r="E50" i="67"/>
  <c r="E57" i="67"/>
  <c r="E62" i="67"/>
  <c r="E41" i="67"/>
  <c r="E11" i="67"/>
  <c r="E18" i="67"/>
  <c r="E28" i="67"/>
  <c r="E9" i="67"/>
  <c r="E74" i="67"/>
  <c r="E124" i="67"/>
  <c r="E114" i="67"/>
  <c r="E132" i="67"/>
  <c r="E111" i="67"/>
  <c r="E85" i="67"/>
  <c r="E89" i="67"/>
  <c r="E77" i="67"/>
  <c r="E94" i="67"/>
  <c r="E99" i="67"/>
  <c r="E92" i="67"/>
  <c r="E141" i="67"/>
  <c r="G32" i="69"/>
  <c r="G26" i="69"/>
  <c r="G37" i="69"/>
  <c r="G98" i="24"/>
  <c r="I58" i="24"/>
  <c r="M12" i="24"/>
  <c r="F8" i="24"/>
  <c r="I8" i="24"/>
  <c r="M17" i="24"/>
  <c r="F13" i="24"/>
  <c r="I13" i="24"/>
  <c r="M22" i="24"/>
  <c r="F18" i="24"/>
  <c r="I18" i="24"/>
  <c r="I23" i="24"/>
  <c r="M32" i="24"/>
  <c r="F28" i="24"/>
  <c r="I28" i="24"/>
  <c r="I33" i="24"/>
  <c r="M42" i="24"/>
  <c r="F38" i="24"/>
  <c r="I38" i="24"/>
  <c r="M47" i="24"/>
  <c r="F43" i="24"/>
  <c r="I43" i="24"/>
  <c r="M52" i="24"/>
  <c r="F48" i="24"/>
  <c r="I48" i="24"/>
  <c r="M57" i="24"/>
  <c r="F53" i="24"/>
  <c r="I53" i="24"/>
  <c r="M67" i="24"/>
  <c r="F63" i="24"/>
  <c r="I63" i="24"/>
  <c r="M72" i="24"/>
  <c r="F68" i="24"/>
  <c r="I68" i="24"/>
  <c r="M77" i="24"/>
  <c r="F73" i="24"/>
  <c r="I73" i="24"/>
  <c r="M82" i="24"/>
  <c r="F78" i="24"/>
  <c r="I78" i="24"/>
  <c r="M92" i="24"/>
  <c r="F88" i="24"/>
  <c r="I88" i="24"/>
  <c r="M87" i="24"/>
  <c r="F83" i="24"/>
  <c r="I83" i="24"/>
  <c r="M97" i="24"/>
  <c r="F93" i="24"/>
  <c r="I93" i="24"/>
  <c r="I98" i="24"/>
  <c r="J98" i="24"/>
  <c r="K98" i="24"/>
  <c r="L98" i="24"/>
  <c r="M98" i="24"/>
  <c r="F98" i="24"/>
  <c r="M62" i="24"/>
  <c r="G25" i="68"/>
  <c r="G22" i="68"/>
  <c r="G42" i="68"/>
  <c r="G56" i="68"/>
  <c r="G11" i="68"/>
  <c r="G14" i="68"/>
  <c r="G9" i="68"/>
  <c r="G36" i="68"/>
  <c r="G54" i="68"/>
  <c r="G58" i="68"/>
  <c r="G62" i="68"/>
  <c r="G71" i="68"/>
  <c r="G34" i="68"/>
  <c r="C40" i="54"/>
  <c r="C39" i="54"/>
  <c r="C38" i="54"/>
  <c r="C37" i="54"/>
  <c r="C36" i="54"/>
  <c r="C35" i="54"/>
  <c r="C34" i="54"/>
  <c r="C33" i="54"/>
  <c r="C32" i="54"/>
  <c r="C31" i="54"/>
  <c r="C30" i="54"/>
  <c r="C29" i="54"/>
  <c r="F19" i="54"/>
  <c r="E19" i="54"/>
  <c r="D19" i="54"/>
  <c r="C7" i="54"/>
  <c r="C8" i="54"/>
  <c r="C9" i="54"/>
  <c r="C10" i="54"/>
  <c r="C11" i="54"/>
  <c r="C12" i="54"/>
  <c r="C13" i="54"/>
  <c r="C14" i="54"/>
  <c r="C15" i="54"/>
  <c r="C16" i="54"/>
  <c r="C17" i="54"/>
  <c r="C18" i="54"/>
  <c r="C19" i="54"/>
  <c r="E10" i="34"/>
  <c r="H30" i="15"/>
  <c r="H17" i="15"/>
  <c r="D30" i="15"/>
  <c r="D17" i="15"/>
  <c r="F14" i="69"/>
  <c r="F9" i="69"/>
  <c r="F23" i="69"/>
  <c r="F26" i="69"/>
  <c r="F39" i="69"/>
  <c r="F58" i="69"/>
  <c r="F32" i="69"/>
  <c r="F47" i="69"/>
  <c r="F59" i="69"/>
  <c r="F61" i="69"/>
  <c r="F65" i="69"/>
  <c r="G14" i="69"/>
  <c r="G47" i="69"/>
  <c r="G59" i="69"/>
  <c r="G9" i="69"/>
  <c r="G39" i="69"/>
  <c r="G58" i="69"/>
  <c r="G61" i="69"/>
  <c r="G65" i="69"/>
  <c r="D9" i="69"/>
  <c r="D26" i="69"/>
  <c r="D39" i="69"/>
  <c r="D58" i="69"/>
  <c r="D14" i="69"/>
  <c r="D32" i="69"/>
  <c r="D47" i="69"/>
  <c r="D59" i="69"/>
  <c r="D61" i="69"/>
  <c r="D65" i="69"/>
  <c r="E57" i="69"/>
  <c r="F57" i="69"/>
  <c r="G57" i="69"/>
  <c r="D57" i="69"/>
  <c r="E56" i="69"/>
  <c r="F56" i="69"/>
  <c r="G56" i="69"/>
  <c r="D56" i="69"/>
  <c r="E37" i="69"/>
  <c r="F37" i="69"/>
  <c r="D37" i="69"/>
  <c r="D24" i="69"/>
  <c r="E23" i="69"/>
  <c r="G23" i="69"/>
  <c r="E13" i="64"/>
  <c r="E8" i="64"/>
  <c r="E23" i="64"/>
  <c r="E25" i="64"/>
  <c r="E38" i="64"/>
  <c r="E57" i="64"/>
  <c r="E31" i="64"/>
  <c r="E58" i="64"/>
  <c r="E60" i="64"/>
  <c r="E64" i="64"/>
  <c r="D31" i="64"/>
  <c r="D13" i="64"/>
  <c r="D58" i="64"/>
  <c r="D8" i="64"/>
  <c r="D25" i="64"/>
  <c r="D38" i="64"/>
  <c r="D57" i="64"/>
  <c r="D60" i="64"/>
  <c r="D64" i="64"/>
  <c r="E36" i="64"/>
  <c r="D36" i="64"/>
  <c r="D22" i="64"/>
  <c r="F23" i="63"/>
  <c r="F20" i="63"/>
  <c r="F12" i="63"/>
  <c r="F9" i="63"/>
  <c r="F7" i="63"/>
  <c r="F33" i="63"/>
  <c r="F131" i="62"/>
  <c r="F123" i="62"/>
  <c r="F110" i="62"/>
  <c r="F93" i="62"/>
  <c r="F91" i="62"/>
  <c r="F84" i="62"/>
  <c r="F76" i="62"/>
  <c r="F140" i="62"/>
  <c r="F49" i="62"/>
  <c r="F42" i="62"/>
  <c r="F56" i="62"/>
  <c r="F61" i="62"/>
  <c r="F40" i="62"/>
  <c r="F10" i="62"/>
  <c r="F17" i="62"/>
  <c r="F27" i="62"/>
  <c r="F8" i="62"/>
  <c r="F73" i="62"/>
  <c r="E24" i="55"/>
  <c r="D10" i="34"/>
  <c r="F14" i="68"/>
  <c r="F11" i="68"/>
  <c r="F9" i="68"/>
  <c r="F36" i="68"/>
  <c r="F54" i="68"/>
  <c r="F25" i="68"/>
  <c r="F22" i="68"/>
  <c r="F42" i="68"/>
  <c r="F56" i="68"/>
  <c r="F59" i="68"/>
  <c r="F64" i="68"/>
  <c r="F73" i="68"/>
  <c r="D41" i="54"/>
  <c r="D42" i="54"/>
  <c r="H41" i="54"/>
  <c r="H42" i="54"/>
  <c r="I41" i="54"/>
  <c r="I42" i="54"/>
  <c r="J41" i="54"/>
  <c r="J42" i="54"/>
  <c r="E41" i="54"/>
  <c r="E42" i="54"/>
  <c r="F41" i="54"/>
  <c r="F42" i="54"/>
  <c r="G7" i="54"/>
  <c r="G8" i="54"/>
  <c r="G10" i="54"/>
  <c r="G11" i="54"/>
  <c r="G12" i="54"/>
  <c r="G13" i="54"/>
  <c r="G14" i="54"/>
  <c r="G15" i="54"/>
  <c r="G16" i="54"/>
  <c r="G17" i="54"/>
  <c r="G18" i="54"/>
  <c r="G19" i="54"/>
  <c r="G20" i="54"/>
  <c r="J19" i="54"/>
  <c r="J20" i="54"/>
  <c r="H19" i="54"/>
  <c r="H20" i="54"/>
  <c r="I19" i="54"/>
  <c r="D20" i="54"/>
  <c r="E20" i="54"/>
  <c r="F20" i="54"/>
  <c r="C20" i="54"/>
  <c r="I68" i="35"/>
  <c r="I69" i="35"/>
  <c r="I45" i="35"/>
  <c r="I46" i="35"/>
  <c r="I20" i="54"/>
  <c r="F10" i="34"/>
  <c r="G10" i="34"/>
  <c r="H10" i="34"/>
  <c r="I10" i="34"/>
  <c r="I87" i="24"/>
  <c r="L87" i="24"/>
  <c r="K87" i="24"/>
  <c r="J87" i="24"/>
  <c r="F50" i="22"/>
  <c r="D55" i="22"/>
  <c r="D28" i="22"/>
  <c r="D50" i="22"/>
  <c r="D56" i="22"/>
  <c r="F55" i="22"/>
  <c r="G55" i="22"/>
  <c r="H55" i="22"/>
  <c r="E55" i="22"/>
  <c r="E50" i="22"/>
  <c r="G50" i="22"/>
  <c r="H50" i="22"/>
  <c r="F28" i="22"/>
  <c r="F56" i="22"/>
  <c r="G28" i="22"/>
  <c r="G56" i="22"/>
  <c r="H28" i="22"/>
  <c r="H56" i="22"/>
  <c r="E28" i="22"/>
  <c r="E56" i="22"/>
  <c r="L72" i="24"/>
  <c r="K72" i="24"/>
  <c r="J72" i="24"/>
  <c r="I72" i="24"/>
  <c r="H14" i="68"/>
  <c r="H36" i="68"/>
  <c r="E36" i="68"/>
  <c r="F48" i="68"/>
  <c r="H42" i="68"/>
  <c r="E42" i="68"/>
  <c r="H25" i="68"/>
  <c r="H22" i="68"/>
  <c r="E25" i="68"/>
  <c r="E22" i="68"/>
  <c r="E14" i="68"/>
  <c r="H11" i="68"/>
  <c r="E11" i="68"/>
  <c r="G48" i="68"/>
  <c r="H56" i="68"/>
  <c r="E48" i="68"/>
  <c r="E56" i="68"/>
  <c r="E9" i="68"/>
  <c r="H9" i="68"/>
  <c r="H35" i="68"/>
  <c r="H48" i="68"/>
  <c r="H54" i="68"/>
  <c r="F35" i="68"/>
  <c r="E35" i="68"/>
  <c r="E54" i="68"/>
  <c r="H58" i="68"/>
  <c r="L82" i="24"/>
  <c r="K82" i="24"/>
  <c r="J82" i="24"/>
  <c r="I82" i="24"/>
  <c r="H62" i="68"/>
  <c r="E59" i="68"/>
  <c r="I77" i="24"/>
  <c r="L77" i="24"/>
  <c r="K77" i="24"/>
  <c r="J77" i="24"/>
  <c r="E64" i="68"/>
  <c r="H71" i="68"/>
  <c r="I97" i="24"/>
  <c r="L97" i="24"/>
  <c r="K97" i="24"/>
  <c r="J97" i="24"/>
  <c r="I92" i="24"/>
  <c r="L92" i="24"/>
  <c r="K92" i="24"/>
  <c r="J92" i="24"/>
  <c r="I67" i="24"/>
  <c r="L67" i="24"/>
  <c r="K67" i="24"/>
  <c r="J67" i="24"/>
  <c r="J62" i="24"/>
  <c r="K62" i="24"/>
  <c r="L62" i="24"/>
  <c r="I62" i="24"/>
  <c r="J57" i="24"/>
  <c r="K57" i="24"/>
  <c r="L57" i="24"/>
  <c r="I57" i="24"/>
  <c r="J52" i="24"/>
  <c r="K52" i="24"/>
  <c r="L52" i="24"/>
  <c r="I52" i="24"/>
  <c r="J47" i="24"/>
  <c r="K47" i="24"/>
  <c r="L47" i="24"/>
  <c r="I47" i="24"/>
  <c r="J42" i="24"/>
  <c r="K42" i="24"/>
  <c r="L42" i="24"/>
  <c r="I42" i="24"/>
  <c r="J37" i="24"/>
  <c r="K37" i="24"/>
  <c r="L37" i="24"/>
  <c r="M37" i="24"/>
  <c r="I37" i="24"/>
  <c r="J32" i="24"/>
  <c r="K32" i="24"/>
  <c r="L32" i="24"/>
  <c r="I32" i="24"/>
  <c r="J27" i="24"/>
  <c r="K27" i="24"/>
  <c r="L27" i="24"/>
  <c r="M27" i="24"/>
  <c r="I27" i="24"/>
  <c r="J22" i="24"/>
  <c r="K22" i="24"/>
  <c r="L22" i="24"/>
  <c r="I22" i="24"/>
  <c r="J17" i="24"/>
  <c r="K17" i="24"/>
  <c r="L17" i="24"/>
  <c r="I17" i="24"/>
  <c r="J12" i="24"/>
  <c r="K12" i="24"/>
  <c r="L12" i="24"/>
  <c r="E73" i="68"/>
  <c r="I12" i="24"/>
  <c r="D20" i="35"/>
  <c r="D19" i="35"/>
  <c r="L21" i="35"/>
  <c r="L22" i="35"/>
  <c r="M21" i="35"/>
  <c r="M22" i="35"/>
  <c r="N20" i="35"/>
  <c r="H20" i="35"/>
  <c r="C20" i="35"/>
  <c r="N19" i="35"/>
  <c r="H19" i="35"/>
  <c r="C19" i="35"/>
  <c r="N18" i="35"/>
  <c r="C18" i="35"/>
  <c r="N17" i="35"/>
  <c r="C17" i="35"/>
  <c r="N16" i="35"/>
  <c r="C16" i="35"/>
  <c r="N15" i="35"/>
  <c r="C15" i="35"/>
  <c r="N14" i="35"/>
  <c r="C14" i="35"/>
  <c r="N13" i="35"/>
  <c r="C13" i="35"/>
  <c r="N12" i="35"/>
  <c r="C12" i="35"/>
  <c r="N11" i="35"/>
  <c r="C11" i="35"/>
  <c r="N10" i="35"/>
  <c r="C10" i="35"/>
  <c r="N9" i="35"/>
  <c r="C9" i="35"/>
  <c r="M68" i="35"/>
  <c r="M69" i="35"/>
  <c r="L68" i="35"/>
  <c r="L69" i="35"/>
  <c r="G68" i="35"/>
  <c r="G69" i="35"/>
  <c r="F68" i="35"/>
  <c r="F69" i="35"/>
  <c r="N67" i="35"/>
  <c r="H67" i="35"/>
  <c r="D67" i="35"/>
  <c r="C67" i="35"/>
  <c r="E67" i="35"/>
  <c r="N66" i="35"/>
  <c r="H66" i="35"/>
  <c r="D66" i="35"/>
  <c r="C66" i="35"/>
  <c r="E66" i="35"/>
  <c r="N65" i="35"/>
  <c r="H65" i="35"/>
  <c r="D65" i="35"/>
  <c r="C65" i="35"/>
  <c r="N64" i="35"/>
  <c r="H64" i="35"/>
  <c r="D64" i="35"/>
  <c r="C64" i="35"/>
  <c r="N63" i="35"/>
  <c r="H63" i="35"/>
  <c r="D63" i="35"/>
  <c r="C63" i="35"/>
  <c r="E63" i="35"/>
  <c r="N62" i="35"/>
  <c r="H62" i="35"/>
  <c r="D62" i="35"/>
  <c r="C62" i="35"/>
  <c r="N61" i="35"/>
  <c r="H61" i="35"/>
  <c r="D61" i="35"/>
  <c r="C61" i="35"/>
  <c r="N60" i="35"/>
  <c r="H60" i="35"/>
  <c r="D60" i="35"/>
  <c r="C60" i="35"/>
  <c r="N59" i="35"/>
  <c r="H59" i="35"/>
  <c r="D59" i="35"/>
  <c r="C59" i="35"/>
  <c r="E59" i="35"/>
  <c r="N58" i="35"/>
  <c r="H58" i="35"/>
  <c r="D58" i="35"/>
  <c r="C58" i="35"/>
  <c r="E58" i="35"/>
  <c r="N57" i="35"/>
  <c r="H57" i="35"/>
  <c r="D57" i="35"/>
  <c r="C57" i="35"/>
  <c r="N56" i="35"/>
  <c r="N68" i="35"/>
  <c r="N69" i="35"/>
  <c r="H56" i="35"/>
  <c r="D56" i="35"/>
  <c r="C56" i="35"/>
  <c r="C68" i="35"/>
  <c r="C69" i="35"/>
  <c r="L45" i="35"/>
  <c r="L46" i="35"/>
  <c r="M45" i="35"/>
  <c r="M46" i="35"/>
  <c r="G45" i="35"/>
  <c r="G46" i="35"/>
  <c r="F46" i="35"/>
  <c r="N44" i="35"/>
  <c r="H44" i="35"/>
  <c r="D44" i="35"/>
  <c r="C44" i="35"/>
  <c r="N43" i="35"/>
  <c r="H43" i="35"/>
  <c r="D43" i="35"/>
  <c r="C43" i="35"/>
  <c r="N42" i="35"/>
  <c r="H42" i="35"/>
  <c r="D42" i="35"/>
  <c r="C42" i="35"/>
  <c r="N41" i="35"/>
  <c r="H41" i="35"/>
  <c r="D41" i="35"/>
  <c r="C41" i="35"/>
  <c r="N40" i="35"/>
  <c r="H40" i="35"/>
  <c r="D40" i="35"/>
  <c r="C40" i="35"/>
  <c r="N39" i="35"/>
  <c r="H39" i="35"/>
  <c r="D39" i="35"/>
  <c r="C39" i="35"/>
  <c r="N38" i="35"/>
  <c r="H38" i="35"/>
  <c r="D38" i="35"/>
  <c r="C38" i="35"/>
  <c r="N37" i="35"/>
  <c r="H37" i="35"/>
  <c r="D37" i="35"/>
  <c r="C37" i="35"/>
  <c r="N36" i="35"/>
  <c r="H36" i="35"/>
  <c r="D36" i="35"/>
  <c r="C36" i="35"/>
  <c r="N35" i="35"/>
  <c r="H35" i="35"/>
  <c r="D35" i="35"/>
  <c r="C35" i="35"/>
  <c r="N34" i="35"/>
  <c r="H34" i="35"/>
  <c r="D34" i="35"/>
  <c r="C34" i="35"/>
  <c r="N33" i="35"/>
  <c r="H33" i="35"/>
  <c r="D33" i="35"/>
  <c r="C33" i="35"/>
  <c r="D68" i="35"/>
  <c r="D69" i="35"/>
  <c r="E62" i="35"/>
  <c r="E64" i="35"/>
  <c r="H68" i="35"/>
  <c r="H69" i="35"/>
  <c r="E61" i="35"/>
  <c r="E60" i="35"/>
  <c r="E57" i="35"/>
  <c r="E65" i="35"/>
  <c r="E43" i="35"/>
  <c r="E35" i="35"/>
  <c r="E39" i="35"/>
  <c r="E41" i="35"/>
  <c r="E34" i="35"/>
  <c r="E42" i="35"/>
  <c r="E40" i="35"/>
  <c r="E44" i="35"/>
  <c r="E38" i="35"/>
  <c r="N45" i="35"/>
  <c r="N46" i="35"/>
  <c r="E37" i="35"/>
  <c r="E36" i="35"/>
  <c r="C45" i="35"/>
  <c r="C46" i="35"/>
  <c r="E33" i="35"/>
  <c r="H45" i="35"/>
  <c r="H46" i="35"/>
  <c r="N21" i="35"/>
  <c r="N22" i="35"/>
  <c r="E20" i="35"/>
  <c r="E19" i="35"/>
  <c r="C21" i="35"/>
  <c r="C22" i="35"/>
  <c r="E56" i="35"/>
  <c r="D45" i="35"/>
  <c r="D46" i="35"/>
  <c r="L30" i="55"/>
  <c r="K30" i="55"/>
  <c r="F24" i="55"/>
  <c r="D24" i="55"/>
  <c r="F15" i="55"/>
  <c r="G15" i="55"/>
  <c r="E15" i="55"/>
  <c r="D15" i="55"/>
  <c r="L13" i="55"/>
  <c r="K13" i="55"/>
  <c r="H30" i="43"/>
  <c r="G30" i="43"/>
  <c r="F30" i="43"/>
  <c r="E30" i="43"/>
  <c r="D30" i="43"/>
  <c r="E68" i="35"/>
  <c r="E69" i="35"/>
  <c r="E45" i="35"/>
  <c r="E46" i="35"/>
  <c r="E43" i="56"/>
  <c r="F43" i="56"/>
  <c r="E38" i="56"/>
  <c r="F38" i="56"/>
  <c r="E34" i="56"/>
  <c r="F34" i="56"/>
  <c r="E29" i="56"/>
  <c r="F29" i="56"/>
  <c r="E23" i="56"/>
  <c r="E25" i="56"/>
  <c r="E21" i="56"/>
  <c r="F21" i="56"/>
  <c r="E17" i="56"/>
  <c r="F17" i="56"/>
  <c r="E13" i="56"/>
  <c r="F13" i="56"/>
  <c r="F9" i="56"/>
  <c r="E9" i="56"/>
  <c r="E44" i="56"/>
  <c r="E39" i="56"/>
  <c r="E35" i="56"/>
  <c r="E30" i="56"/>
  <c r="E26" i="56"/>
  <c r="E22" i="56"/>
  <c r="E18" i="56"/>
  <c r="E14" i="56"/>
  <c r="E10" i="56"/>
  <c r="D44" i="56"/>
  <c r="D43" i="56"/>
  <c r="D39" i="56"/>
  <c r="D38" i="56"/>
  <c r="D35" i="56"/>
  <c r="D34" i="56"/>
  <c r="D30" i="56"/>
  <c r="D29" i="56"/>
  <c r="D26" i="56"/>
  <c r="D23" i="56"/>
  <c r="D25" i="56"/>
  <c r="D22" i="56"/>
  <c r="D21" i="56"/>
  <c r="D18" i="56"/>
  <c r="D17" i="56"/>
  <c r="D14" i="56"/>
  <c r="D13" i="56"/>
  <c r="D10" i="56"/>
  <c r="D9" i="56"/>
  <c r="C44" i="56"/>
  <c r="C43" i="56"/>
  <c r="C39" i="56"/>
  <c r="C38" i="56"/>
  <c r="C35" i="56"/>
  <c r="C34" i="56"/>
  <c r="C30" i="56"/>
  <c r="C29" i="56"/>
  <c r="C26" i="56"/>
  <c r="C23" i="56"/>
  <c r="C25" i="56"/>
  <c r="C22" i="56"/>
  <c r="C21" i="56"/>
  <c r="C18" i="56"/>
  <c r="C17" i="56"/>
  <c r="C14" i="56"/>
  <c r="C13" i="56"/>
  <c r="C10" i="56"/>
  <c r="C9" i="56"/>
  <c r="F40" i="63"/>
  <c r="F34" i="63"/>
  <c r="F113" i="62"/>
  <c r="F54" i="63"/>
  <c r="F46" i="63"/>
  <c r="E40" i="63"/>
  <c r="E34" i="63"/>
  <c r="E46" i="63"/>
  <c r="E23" i="63"/>
  <c r="E20" i="63"/>
  <c r="E12" i="63"/>
  <c r="E9" i="63"/>
  <c r="E7" i="63"/>
  <c r="E52" i="63"/>
  <c r="E131" i="62"/>
  <c r="E123" i="62"/>
  <c r="E110" i="62"/>
  <c r="E113" i="62"/>
  <c r="E93" i="62"/>
  <c r="E91" i="62"/>
  <c r="E84" i="62"/>
  <c r="E76" i="62"/>
  <c r="E140" i="62"/>
  <c r="E61" i="62"/>
  <c r="E56" i="62"/>
  <c r="E49" i="62"/>
  <c r="E42" i="62"/>
  <c r="E40" i="62"/>
  <c r="E27" i="62"/>
  <c r="E17" i="62"/>
  <c r="E10" i="62"/>
  <c r="E8" i="62"/>
  <c r="E73" i="62"/>
  <c r="F52" i="63"/>
  <c r="F56" i="63"/>
  <c r="F60" i="63"/>
  <c r="F69" i="63"/>
  <c r="E54" i="63"/>
  <c r="E56" i="63"/>
  <c r="E60" i="63"/>
  <c r="E69" i="63"/>
  <c r="E33" i="63"/>
  <c r="G29" i="36"/>
  <c r="G30" i="36"/>
  <c r="G31" i="36"/>
  <c r="G32" i="36"/>
  <c r="G33" i="36"/>
  <c r="G34" i="36"/>
  <c r="G35" i="36"/>
  <c r="G36" i="36"/>
  <c r="G37" i="36"/>
  <c r="G38" i="36"/>
  <c r="G39" i="36"/>
  <c r="G40" i="36"/>
  <c r="G41" i="36"/>
  <c r="G40" i="54"/>
  <c r="D16" i="59"/>
  <c r="C7" i="36"/>
  <c r="G7" i="36"/>
  <c r="G8" i="36"/>
  <c r="G9" i="36"/>
  <c r="G10" i="36"/>
  <c r="G11" i="36"/>
  <c r="G12" i="36"/>
  <c r="G13" i="36"/>
  <c r="G14" i="36"/>
  <c r="G15" i="36"/>
  <c r="G16" i="36"/>
  <c r="G17" i="36"/>
  <c r="G18" i="36"/>
  <c r="G19" i="36"/>
  <c r="C8" i="36"/>
  <c r="C9" i="36"/>
  <c r="C10" i="36"/>
  <c r="C11" i="36"/>
  <c r="C12" i="36"/>
  <c r="C13" i="36"/>
  <c r="C14" i="36"/>
  <c r="C15" i="36"/>
  <c r="C16" i="36"/>
  <c r="C17" i="36"/>
  <c r="C18" i="36"/>
  <c r="C19" i="36"/>
  <c r="C29" i="36"/>
  <c r="C30" i="36"/>
  <c r="C31" i="36"/>
  <c r="C32" i="36"/>
  <c r="C33" i="36"/>
  <c r="C34" i="36"/>
  <c r="C35" i="36"/>
  <c r="C36" i="36"/>
  <c r="C37" i="36"/>
  <c r="C38" i="36"/>
  <c r="C39" i="36"/>
  <c r="C40" i="36"/>
  <c r="C41" i="36"/>
  <c r="G29" i="54"/>
  <c r="G30" i="54"/>
  <c r="G31" i="54"/>
  <c r="G32" i="54"/>
  <c r="G33" i="54"/>
  <c r="G34" i="54"/>
  <c r="G35" i="54"/>
  <c r="G36" i="54"/>
  <c r="G37" i="54"/>
  <c r="G38" i="54"/>
  <c r="G39" i="54"/>
  <c r="C16" i="59"/>
  <c r="E16" i="59"/>
  <c r="F16" i="59"/>
  <c r="F10" i="56"/>
  <c r="F14" i="56"/>
  <c r="F18" i="56"/>
  <c r="F22" i="56"/>
  <c r="F23" i="56"/>
  <c r="F25" i="56"/>
  <c r="F26" i="56"/>
  <c r="F30" i="56"/>
  <c r="F35" i="56"/>
  <c r="F39" i="56"/>
  <c r="F44" i="56"/>
  <c r="D9" i="66"/>
  <c r="F9" i="66"/>
  <c r="G9" i="66"/>
  <c r="H9" i="66"/>
  <c r="D10" i="66"/>
  <c r="F10" i="66"/>
  <c r="G10" i="66"/>
  <c r="H10" i="66"/>
  <c r="D11" i="66"/>
  <c r="F11" i="66"/>
  <c r="G11" i="66"/>
  <c r="H11" i="66"/>
  <c r="D12" i="66"/>
  <c r="F12" i="66"/>
  <c r="G12" i="66"/>
  <c r="H12" i="66"/>
  <c r="D13" i="66"/>
  <c r="F13" i="66"/>
  <c r="G13" i="66"/>
  <c r="H13" i="66"/>
  <c r="D14" i="66"/>
  <c r="F14" i="66"/>
  <c r="G14" i="66"/>
  <c r="H14" i="66"/>
  <c r="D15" i="66"/>
  <c r="F15" i="66"/>
  <c r="G15" i="66"/>
  <c r="H15" i="66"/>
  <c r="D16" i="66"/>
  <c r="F16" i="66"/>
  <c r="G16" i="66"/>
  <c r="H16" i="66"/>
  <c r="D17" i="66"/>
  <c r="F17" i="66"/>
  <c r="G17" i="66"/>
  <c r="H17" i="66"/>
  <c r="D18" i="66"/>
  <c r="F18" i="66"/>
  <c r="G18" i="66"/>
  <c r="H18" i="66"/>
  <c r="D19" i="66"/>
  <c r="F19" i="66"/>
  <c r="G19" i="66"/>
  <c r="H19" i="66"/>
  <c r="D20" i="66"/>
  <c r="F20" i="66"/>
  <c r="G20" i="66"/>
  <c r="H20" i="66"/>
  <c r="D21" i="66"/>
  <c r="F21" i="66"/>
  <c r="G21" i="66"/>
  <c r="H21" i="66"/>
  <c r="D22" i="66"/>
  <c r="F22" i="66"/>
  <c r="G22" i="66"/>
  <c r="H22" i="66"/>
  <c r="D23" i="66"/>
  <c r="F23" i="66"/>
  <c r="G23" i="66"/>
  <c r="H23" i="66"/>
  <c r="D24" i="66"/>
  <c r="F24" i="66"/>
  <c r="G24" i="66"/>
  <c r="H24" i="66"/>
  <c r="D25" i="66"/>
  <c r="F25" i="66"/>
  <c r="G25" i="66"/>
  <c r="H25" i="66"/>
  <c r="D26" i="66"/>
  <c r="F26" i="66"/>
  <c r="G26" i="66"/>
  <c r="H26" i="66"/>
  <c r="D27" i="66"/>
  <c r="F27" i="66"/>
  <c r="G27" i="66"/>
  <c r="H27" i="66"/>
  <c r="G41" i="54"/>
  <c r="G42" i="54"/>
  <c r="C41" i="54"/>
  <c r="C42" i="54"/>
  <c r="H14" i="35"/>
  <c r="H10" i="35"/>
  <c r="H15" i="35"/>
  <c r="H17" i="35"/>
  <c r="D10" i="35"/>
  <c r="E10" i="35"/>
  <c r="H13" i="35"/>
  <c r="H12" i="35"/>
  <c r="H16" i="35"/>
  <c r="H9" i="35"/>
  <c r="D15" i="35"/>
  <c r="E15" i="35"/>
  <c r="D11" i="35"/>
  <c r="E11" i="35"/>
  <c r="H11" i="35"/>
  <c r="G21" i="35"/>
  <c r="G22" i="35"/>
  <c r="D9" i="35"/>
  <c r="E9" i="35"/>
  <c r="D12" i="35"/>
  <c r="E12" i="35"/>
  <c r="D17" i="35"/>
  <c r="E17" i="35"/>
  <c r="D14" i="35"/>
  <c r="E14" i="35"/>
  <c r="D16" i="35"/>
  <c r="E16" i="35"/>
  <c r="D18" i="35"/>
  <c r="E18" i="35"/>
  <c r="H18" i="35"/>
  <c r="D13" i="35"/>
  <c r="E13" i="35"/>
  <c r="E21" i="35"/>
  <c r="E22" i="35"/>
  <c r="H21" i="35"/>
  <c r="H22" i="35"/>
  <c r="D21" i="35"/>
  <c r="D22" i="35"/>
</calcChain>
</file>

<file path=xl/sharedStrings.xml><?xml version="1.0" encoding="utf-8"?>
<sst xmlns="http://schemas.openxmlformats.org/spreadsheetml/2006/main" count="2026" uniqueCount="996">
  <si>
    <t xml:space="preserve">Квалификациона структура </t>
  </si>
  <si>
    <t>Старосна структура</t>
  </si>
  <si>
    <t>Редни број</t>
  </si>
  <si>
    <t>ВСС</t>
  </si>
  <si>
    <t xml:space="preserve">До 30 година </t>
  </si>
  <si>
    <t>До 5 година</t>
  </si>
  <si>
    <t>ВС</t>
  </si>
  <si>
    <t>5 до 10</t>
  </si>
  <si>
    <t>ВКВ</t>
  </si>
  <si>
    <t xml:space="preserve">40 до 50 </t>
  </si>
  <si>
    <t>10 до 15</t>
  </si>
  <si>
    <t>ССС</t>
  </si>
  <si>
    <t xml:space="preserve">50 до 60 </t>
  </si>
  <si>
    <t>15 до 20</t>
  </si>
  <si>
    <t>КВ</t>
  </si>
  <si>
    <t>20 до 25</t>
  </si>
  <si>
    <t>ПК</t>
  </si>
  <si>
    <t>25 до 30</t>
  </si>
  <si>
    <t>НК</t>
  </si>
  <si>
    <t>Просечна старост</t>
  </si>
  <si>
    <t>30 до 35</t>
  </si>
  <si>
    <t>УКУПНО</t>
  </si>
  <si>
    <t>Преко 35</t>
  </si>
  <si>
    <t>Остало</t>
  </si>
  <si>
    <t xml:space="preserve">Планирано </t>
  </si>
  <si>
    <t>СРЕДСТВА ЗА ПОСЕБНЕ НАМЕНЕ</t>
  </si>
  <si>
    <t>Позиција</t>
  </si>
  <si>
    <t>Спонзорство</t>
  </si>
  <si>
    <t>Донације</t>
  </si>
  <si>
    <t>Хуманитарне активности</t>
  </si>
  <si>
    <t>Спортске активности</t>
  </si>
  <si>
    <t>Реклама и пропаганда</t>
  </si>
  <si>
    <t>5. Примљене дивиденде</t>
  </si>
  <si>
    <t>1. Увећање основног капитала</t>
  </si>
  <si>
    <t>Добра</t>
  </si>
  <si>
    <t>Услуге</t>
  </si>
  <si>
    <t>Радови</t>
  </si>
  <si>
    <t>ПАСИВА</t>
  </si>
  <si>
    <t>14</t>
  </si>
  <si>
    <t>24</t>
  </si>
  <si>
    <t>АОП</t>
  </si>
  <si>
    <t xml:space="preserve">Дневнице на службеном путу </t>
  </si>
  <si>
    <t xml:space="preserve">Накнаде трошкова на службеном путу
 </t>
  </si>
  <si>
    <t>ИЗВЕШТАЈ О ТОКОВИМА ГОТОВИНЕ</t>
  </si>
  <si>
    <t xml:space="preserve">ТРОШКОВИ ЗАПОСЛЕНИХ </t>
  </si>
  <si>
    <t>у динарима</t>
  </si>
  <si>
    <t>Р. бр.</t>
  </si>
  <si>
    <t>Трошкови запослених</t>
  </si>
  <si>
    <t>Број запослених</t>
  </si>
  <si>
    <t>9.</t>
  </si>
  <si>
    <t>Накнаде по уговору о делу</t>
  </si>
  <si>
    <t>Накнаде по ауторским уговорима</t>
  </si>
  <si>
    <t>Накнаде по уговору о привременим и повременим пословима</t>
  </si>
  <si>
    <t>Накнаде физичким лицима по основу осталих уговора</t>
  </si>
  <si>
    <t>Превоз запослених на посао и са посла</t>
  </si>
  <si>
    <t>Отпремнина за одлазак у пензију</t>
  </si>
  <si>
    <t>Јубиларне награде</t>
  </si>
  <si>
    <t>Смештај и исхрана на терену</t>
  </si>
  <si>
    <t>Помоћ радницима и породици радника</t>
  </si>
  <si>
    <t>Стипендије</t>
  </si>
  <si>
    <t>Остале накнаде трошкова запосленима и осталим физичким лицима</t>
  </si>
  <si>
    <t>Основ одлива/пријема кадрова</t>
  </si>
  <si>
    <t>ДИНАМИКА ЗАПОШЉАВАЊА</t>
  </si>
  <si>
    <t>Опис</t>
  </si>
  <si>
    <t>Износ</t>
  </si>
  <si>
    <t>Репрезентација</t>
  </si>
  <si>
    <t>1</t>
  </si>
  <si>
    <t>Сопствена средства</t>
  </si>
  <si>
    <t>Позајмљена средства</t>
  </si>
  <si>
    <t>2</t>
  </si>
  <si>
    <t>3</t>
  </si>
  <si>
    <t>Година почетка финансирања пројекта</t>
  </si>
  <si>
    <t>Година завршетка финансирања пројекта</t>
  </si>
  <si>
    <t>Укупна вредност пројекта</t>
  </si>
  <si>
    <t>4</t>
  </si>
  <si>
    <t>5</t>
  </si>
  <si>
    <t>6</t>
  </si>
  <si>
    <t>7</t>
  </si>
  <si>
    <t>9</t>
  </si>
  <si>
    <t>10</t>
  </si>
  <si>
    <t>11</t>
  </si>
  <si>
    <t>12</t>
  </si>
  <si>
    <t>ПОЗИЦИЈА</t>
  </si>
  <si>
    <t>1.</t>
  </si>
  <si>
    <t>2.</t>
  </si>
  <si>
    <t>3.</t>
  </si>
  <si>
    <t>4.</t>
  </si>
  <si>
    <t>5.</t>
  </si>
  <si>
    <t>6.</t>
  </si>
  <si>
    <t>7.</t>
  </si>
  <si>
    <t>8.</t>
  </si>
  <si>
    <t>АКТИВА</t>
  </si>
  <si>
    <t>Накнаде члановима скупштине</t>
  </si>
  <si>
    <t>НОВОЗАПОСЛЕНИ</t>
  </si>
  <si>
    <t>ПОСЛОВОДСТВО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</si>
  <si>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</si>
  <si>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</si>
  <si>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</si>
  <si>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</si>
  <si>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</si>
  <si>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</si>
  <si>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</si>
  <si>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</si>
  <si>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</si>
  <si>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</si>
  <si>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</si>
  <si>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</si>
  <si>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ПРОСЕК</t>
  </si>
  <si>
    <t>663 и 664</t>
  </si>
  <si>
    <t>13</t>
  </si>
  <si>
    <t>15</t>
  </si>
  <si>
    <t>21</t>
  </si>
  <si>
    <t>22</t>
  </si>
  <si>
    <t>27</t>
  </si>
  <si>
    <t>Маса НЕТО зарада (зарада по одбитку припадајућих пореза и доприноса на терет запосленог)</t>
  </si>
  <si>
    <t>Маса БРУТО 1  зарада (зарада са припадајућим порезом и доприносима на терет запосленог)</t>
  </si>
  <si>
    <t xml:space="preserve">Маса БРУТО 2 зарада (зарада са припадајућим порезом и доприносима на терет послодавца) </t>
  </si>
  <si>
    <t>Број запослених  по кадровској евиденцији - УКУПНО*</t>
  </si>
  <si>
    <t>4.1.</t>
  </si>
  <si>
    <t xml:space="preserve"> - на неодређено време</t>
  </si>
  <si>
    <t>4.2.</t>
  </si>
  <si>
    <t>- на одређено време</t>
  </si>
  <si>
    <t>8</t>
  </si>
  <si>
    <t>16</t>
  </si>
  <si>
    <t>17</t>
  </si>
  <si>
    <t>18</t>
  </si>
  <si>
    <t>19</t>
  </si>
  <si>
    <t>20</t>
  </si>
  <si>
    <t>25</t>
  </si>
  <si>
    <t>26</t>
  </si>
  <si>
    <t>28</t>
  </si>
  <si>
    <t>I. Приливи готовине из активности инвестирања (1 до 5)</t>
  </si>
  <si>
    <t>II. Одливи готовине из активности инвестирања (1 до 3)</t>
  </si>
  <si>
    <t>563 и 564</t>
  </si>
  <si>
    <t>69-59</t>
  </si>
  <si>
    <t>1. Улагања у развој</t>
  </si>
  <si>
    <t>0401</t>
  </si>
  <si>
    <t>0402</t>
  </si>
  <si>
    <t>0403</t>
  </si>
  <si>
    <t>0404</t>
  </si>
  <si>
    <t>0405</t>
  </si>
  <si>
    <t>0406</t>
  </si>
  <si>
    <t>0407</t>
  </si>
  <si>
    <t>0408</t>
  </si>
  <si>
    <t>0409</t>
  </si>
  <si>
    <t>0410</t>
  </si>
  <si>
    <t>0411</t>
  </si>
  <si>
    <t>0412</t>
  </si>
  <si>
    <t>0413</t>
  </si>
  <si>
    <t>0414</t>
  </si>
  <si>
    <t>0415</t>
  </si>
  <si>
    <t>0416</t>
  </si>
  <si>
    <t>0417</t>
  </si>
  <si>
    <t>1. Нераспоређени добитак ранијих година</t>
  </si>
  <si>
    <t>0418</t>
  </si>
  <si>
    <t>0419</t>
  </si>
  <si>
    <t>0420</t>
  </si>
  <si>
    <t>0421</t>
  </si>
  <si>
    <t>0422</t>
  </si>
  <si>
    <t>2. Губитак текуће године</t>
  </si>
  <si>
    <t>0423</t>
  </si>
  <si>
    <t>0424</t>
  </si>
  <si>
    <t>0425</t>
  </si>
  <si>
    <t>0426</t>
  </si>
  <si>
    <t>0427</t>
  </si>
  <si>
    <t>0428</t>
  </si>
  <si>
    <t>0429</t>
  </si>
  <si>
    <t>0430</t>
  </si>
  <si>
    <t>0431</t>
  </si>
  <si>
    <t>0432</t>
  </si>
  <si>
    <t>0433</t>
  </si>
  <si>
    <t>0434</t>
  </si>
  <si>
    <t>0435</t>
  </si>
  <si>
    <t>0436</t>
  </si>
  <si>
    <t>0437</t>
  </si>
  <si>
    <t>0438</t>
  </si>
  <si>
    <t>0439</t>
  </si>
  <si>
    <t>0440</t>
  </si>
  <si>
    <t>0441</t>
  </si>
  <si>
    <t>0442</t>
  </si>
  <si>
    <t>0443</t>
  </si>
  <si>
    <t>0444</t>
  </si>
  <si>
    <t>0445</t>
  </si>
  <si>
    <t>0446</t>
  </si>
  <si>
    <t>0447</t>
  </si>
  <si>
    <t>0448</t>
  </si>
  <si>
    <t>0449</t>
  </si>
  <si>
    <t>0450</t>
  </si>
  <si>
    <t>0451</t>
  </si>
  <si>
    <t>0452</t>
  </si>
  <si>
    <t>0453</t>
  </si>
  <si>
    <t>0454</t>
  </si>
  <si>
    <t>0455</t>
  </si>
  <si>
    <t>0456</t>
  </si>
  <si>
    <t>0457</t>
  </si>
  <si>
    <t xml:space="preserve">Маса зарада </t>
  </si>
  <si>
    <t>СТАРОЗАПОСЛЕНИ*</t>
  </si>
  <si>
    <t>у 000 динара</t>
  </si>
  <si>
    <t>Структура по полу</t>
  </si>
  <si>
    <t>23</t>
  </si>
  <si>
    <t>Накнаде члановима Комисије за ревизију</t>
  </si>
  <si>
    <t>Накнада председника</t>
  </si>
  <si>
    <t>Број систематизованих радних места</t>
  </si>
  <si>
    <t xml:space="preserve"> Број запослених по кадровској евиденцији</t>
  </si>
  <si>
    <t xml:space="preserve">Број запослених на неодређено време </t>
  </si>
  <si>
    <t>Број запослених на одређено време</t>
  </si>
  <si>
    <t>УКУПНО:</t>
  </si>
  <si>
    <t>Пословни приходи</t>
  </si>
  <si>
    <t>План</t>
  </si>
  <si>
    <t>Реализација</t>
  </si>
  <si>
    <t>-</t>
  </si>
  <si>
    <t>Пословни расходи</t>
  </si>
  <si>
    <t>Пословни резултат</t>
  </si>
  <si>
    <t>Нето резултат</t>
  </si>
  <si>
    <t>Број запослених на дан 31.12.</t>
  </si>
  <si>
    <t>Просечна нето зарада</t>
  </si>
  <si>
    <t>EBITDA</t>
  </si>
  <si>
    <t>Ликвидност</t>
  </si>
  <si>
    <t>Дуг / капитал</t>
  </si>
  <si>
    <t>НАПОМЕНА:</t>
  </si>
  <si>
    <t>Број прималаца накнаде по уговору о привременим и повременим пословима*</t>
  </si>
  <si>
    <t>Број прималаца накнаде по уговору о делу*</t>
  </si>
  <si>
    <t>СУБВЕНЦИЈЕ И ОСТАЛИ ПРИХОДИ ИЗ БУЏЕТА</t>
  </si>
  <si>
    <t>Приход</t>
  </si>
  <si>
    <t>Пренето из буџета</t>
  </si>
  <si>
    <t xml:space="preserve">Неутрошено </t>
  </si>
  <si>
    <t>4 (2-3)</t>
  </si>
  <si>
    <t>Субвенције</t>
  </si>
  <si>
    <t>Остали приходи из буџета*</t>
  </si>
  <si>
    <t>01.01. до 31.03.</t>
  </si>
  <si>
    <t>01.01. до 30.06.</t>
  </si>
  <si>
    <t>01.01. до 30.09.</t>
  </si>
  <si>
    <t>01.01. до 31.12.</t>
  </si>
  <si>
    <t>Број прималаца накнаде по основу осталих уговора*</t>
  </si>
  <si>
    <t>Број прималаца накнаде по ауторским уговорима*</t>
  </si>
  <si>
    <t>Број чланова Комисије за ревизију*</t>
  </si>
  <si>
    <t>Број чланова скупштине*</t>
  </si>
  <si>
    <t xml:space="preserve">* број запослених/прималаца/чланова последњег дана извештајног периода </t>
  </si>
  <si>
    <t>Структура по времену у радном односу</t>
  </si>
  <si>
    <t>Накнаде Надзорног одбора / Скупштине у нето износу</t>
  </si>
  <si>
    <t>Месец</t>
  </si>
  <si>
    <t>Накнаде Надзорног одбора / Скупштине у бруто износу</t>
  </si>
  <si>
    <t>Накнада члана</t>
  </si>
  <si>
    <t>Број чланова</t>
  </si>
  <si>
    <t xml:space="preserve">Укупан износ </t>
  </si>
  <si>
    <t>1+(2*3)</t>
  </si>
  <si>
    <t>Накнаде Комисије за ревизију у нето износу</t>
  </si>
  <si>
    <t>Накнаде Комисије за ревизију у бруто износу</t>
  </si>
  <si>
    <t>Укупно:</t>
  </si>
  <si>
    <t>Структура финансирања</t>
  </si>
  <si>
    <t>Износ према
 извору финансирања</t>
  </si>
  <si>
    <t>Просечна зарада</t>
  </si>
  <si>
    <t xml:space="preserve">30 до 40  </t>
  </si>
  <si>
    <t>Мушки</t>
  </si>
  <si>
    <t>Женски</t>
  </si>
  <si>
    <t>Р.бр.</t>
  </si>
  <si>
    <t>Група рачуна, рачун</t>
  </si>
  <si>
    <t>П О З И Ц И Ј А</t>
  </si>
  <si>
    <t xml:space="preserve">КРЕДИТНА ЗАДУЖЕНОСТ </t>
  </si>
  <si>
    <t>Кредитор</t>
  </si>
  <si>
    <t>Назив кредита / Пројекта</t>
  </si>
  <si>
    <t>Оригинална валута</t>
  </si>
  <si>
    <t>Гаранција државе</t>
  </si>
  <si>
    <t>Година повлачења кредита</t>
  </si>
  <si>
    <t>Рок отплате без периода почека</t>
  </si>
  <si>
    <t>Период почека (Grace period)</t>
  </si>
  <si>
    <t>Датум прве отплате</t>
  </si>
  <si>
    <t>Каматна стопа</t>
  </si>
  <si>
    <t>Број отплата током једне године</t>
  </si>
  <si>
    <t>Да/Не</t>
  </si>
  <si>
    <t>Укупно главница</t>
  </si>
  <si>
    <t>Укупно камата</t>
  </si>
  <si>
    <t>Домаћи кредитор</t>
  </si>
  <si>
    <t xml:space="preserve">   ...................</t>
  </si>
  <si>
    <t>Страни кредитор</t>
  </si>
  <si>
    <t>Укупно кредитно задужење</t>
  </si>
  <si>
    <t>од чега за ликвидност</t>
  </si>
  <si>
    <t>од чега за капиталне пројекте</t>
  </si>
  <si>
    <t>Укупно услуге:</t>
  </si>
  <si>
    <t>Укупно радови:</t>
  </si>
  <si>
    <t>Укупно добра:</t>
  </si>
  <si>
    <t>0001</t>
  </si>
  <si>
    <t>0002</t>
  </si>
  <si>
    <t>0003</t>
  </si>
  <si>
    <t>0004</t>
  </si>
  <si>
    <t>0005</t>
  </si>
  <si>
    <t>0006</t>
  </si>
  <si>
    <t>0007</t>
  </si>
  <si>
    <t>0008</t>
  </si>
  <si>
    <t>0009</t>
  </si>
  <si>
    <t>0010</t>
  </si>
  <si>
    <t>0011</t>
  </si>
  <si>
    <t>0012</t>
  </si>
  <si>
    <t>0013</t>
  </si>
  <si>
    <t>0014</t>
  </si>
  <si>
    <t>0015</t>
  </si>
  <si>
    <t>0016</t>
  </si>
  <si>
    <t>0017</t>
  </si>
  <si>
    <t>0018</t>
  </si>
  <si>
    <t>0019</t>
  </si>
  <si>
    <t>0020</t>
  </si>
  <si>
    <t>0021</t>
  </si>
  <si>
    <t>0022</t>
  </si>
  <si>
    <t>0023</t>
  </si>
  <si>
    <t>0024</t>
  </si>
  <si>
    <t>0025</t>
  </si>
  <si>
    <t>0026</t>
  </si>
  <si>
    <t>0027</t>
  </si>
  <si>
    <t>0028</t>
  </si>
  <si>
    <t>0029</t>
  </si>
  <si>
    <t>0030</t>
  </si>
  <si>
    <t>0031</t>
  </si>
  <si>
    <t>0032</t>
  </si>
  <si>
    <t>0033</t>
  </si>
  <si>
    <t>0034</t>
  </si>
  <si>
    <t>0035</t>
  </si>
  <si>
    <t>0036</t>
  </si>
  <si>
    <t>0037</t>
  </si>
  <si>
    <t>0038</t>
  </si>
  <si>
    <t>0039</t>
  </si>
  <si>
    <t>0040</t>
  </si>
  <si>
    <t>0041</t>
  </si>
  <si>
    <t>0042</t>
  </si>
  <si>
    <t>0043</t>
  </si>
  <si>
    <t>0044</t>
  </si>
  <si>
    <t>0045</t>
  </si>
  <si>
    <t>0046</t>
  </si>
  <si>
    <t>0047</t>
  </si>
  <si>
    <t>0048</t>
  </si>
  <si>
    <t>0049</t>
  </si>
  <si>
    <t>0050</t>
  </si>
  <si>
    <t>0051</t>
  </si>
  <si>
    <t>0052</t>
  </si>
  <si>
    <t>0053</t>
  </si>
  <si>
    <t>0054</t>
  </si>
  <si>
    <t>0055</t>
  </si>
  <si>
    <t>0056</t>
  </si>
  <si>
    <t>0057</t>
  </si>
  <si>
    <t>0058</t>
  </si>
  <si>
    <t>0059</t>
  </si>
  <si>
    <t>0060</t>
  </si>
  <si>
    <t>Број чланова надзорног одбора*</t>
  </si>
  <si>
    <t>Накнаде члановима надзорног одбора</t>
  </si>
  <si>
    <t>Број извршилаца</t>
  </si>
  <si>
    <t>…</t>
  </si>
  <si>
    <t xml:space="preserve">Преко 60 </t>
  </si>
  <si>
    <t xml:space="preserve">* исплата са проценом до краја године </t>
  </si>
  <si>
    <t>СТАРОЗАПОСЛЕНИ**</t>
  </si>
  <si>
    <t>УКУПНО = ДОБРА + УСЛУГЕ+РАДОВИ</t>
  </si>
  <si>
    <t>Прилог 1б</t>
  </si>
  <si>
    <t xml:space="preserve"> </t>
  </si>
  <si>
    <t>Запослени</t>
  </si>
  <si>
    <t>Приказ планираних и реализованих индикатора пословања</t>
  </si>
  <si>
    <t>Прилог 13.</t>
  </si>
  <si>
    <t>Прилог 14.</t>
  </si>
  <si>
    <t>Средства буџета  (по контима)</t>
  </si>
  <si>
    <t>Прилог 15.</t>
  </si>
  <si>
    <t>Прилог 12.</t>
  </si>
  <si>
    <t>Прилог 11.</t>
  </si>
  <si>
    <t>Прилог 9.</t>
  </si>
  <si>
    <t>Прилог 7.</t>
  </si>
  <si>
    <t>Прилог 6.</t>
  </si>
  <si>
    <t>Прилог 5.</t>
  </si>
  <si>
    <t>Укупни капитал</t>
  </si>
  <si>
    <t>% одступања реализације од плана</t>
  </si>
  <si>
    <t>% одступања реализације у односу на реализацију претходне године</t>
  </si>
  <si>
    <t>Укупна имовина</t>
  </si>
  <si>
    <t>Инвестиције</t>
  </si>
  <si>
    <t>Просечна  нето зарада = збир свих исплаћених нето зарада у години / 12 / број запослених</t>
  </si>
  <si>
    <t>ROA</t>
  </si>
  <si>
    <t>ROE</t>
  </si>
  <si>
    <t>Оперативни новчани ток</t>
  </si>
  <si>
    <t>% зарада у пословним приходима</t>
  </si>
  <si>
    <t>Кредитно задужење без гаранције државе</t>
  </si>
  <si>
    <t>Кредитно задужење са гаранцијом државе</t>
  </si>
  <si>
    <t>Остали приходи из буџета</t>
  </si>
  <si>
    <t>Укупно приходи из буџета</t>
  </si>
  <si>
    <t>Пренето</t>
  </si>
  <si>
    <t>План
01.01-31.03.2020.</t>
  </si>
  <si>
    <t>План
01.01-30.06.2020.</t>
  </si>
  <si>
    <t>План
01.01-30.09.2020.</t>
  </si>
  <si>
    <t>План 
01.01-31.12.2020.</t>
  </si>
  <si>
    <t>Број прималаца отпремнине</t>
  </si>
  <si>
    <t>29</t>
  </si>
  <si>
    <t>ПЛАНИРАНА ФИНАНСИЈСКА СРЕДСТВА ЗА НАБАВКУ ДОБАРА, РАДОВА И УСЛУГА</t>
  </si>
  <si>
    <t xml:space="preserve">ПЛАН ИНВЕСТИЦИЈА </t>
  </si>
  <si>
    <t>Назив инвестиције</t>
  </si>
  <si>
    <t>Укупно инвестиције</t>
  </si>
  <si>
    <t xml:space="preserve">План  </t>
  </si>
  <si>
    <t>Нето</t>
  </si>
  <si>
    <t>Реализовано</t>
  </si>
  <si>
    <t>Износ неутрошених средстава из ранијих година   (у односу на претходну)</t>
  </si>
  <si>
    <t>Реализовано (процена)</t>
  </si>
  <si>
    <t>Сектор / Организациона јединица</t>
  </si>
  <si>
    <t>Реализација (процена)</t>
  </si>
  <si>
    <t>Број прималаца јубиларних награда</t>
  </si>
  <si>
    <t>Бруто 1</t>
  </si>
  <si>
    <t>Запослени без пословодства</t>
  </si>
  <si>
    <t>Најнижа зарада</t>
  </si>
  <si>
    <t>Највиша зарада</t>
  </si>
  <si>
    <t>Пословодство</t>
  </si>
  <si>
    <t>Распон исплаћених и планираних зарада</t>
  </si>
  <si>
    <t xml:space="preserve">** позиције од 5 до 29 које се исказују у новчаним јединицама приказати у бруто износу </t>
  </si>
  <si>
    <t xml:space="preserve">A. УПИСАНИ А НЕУПЛАЋЕНИ КАПИТАЛ </t>
  </si>
  <si>
    <t>Б. СТАЛНА ИМОВИНА</t>
  </si>
  <si>
    <t>(0003 + 0009 + 0017 + 0018 + 0028)</t>
  </si>
  <si>
    <t>I. НЕМАТЕРИЈАЛНА ИМОВИНА</t>
  </si>
  <si>
    <t>(0004 + 0005 + 0006 + 0007 + 0008)</t>
  </si>
  <si>
    <t>011, 012 и 014</t>
  </si>
  <si>
    <t xml:space="preserve">2. Концесије, патенти, лиценце, робне и услужне марке, софтвер и остала нематеријална имовина </t>
  </si>
  <si>
    <t xml:space="preserve">3. Гудвил </t>
  </si>
  <si>
    <t>015 и 016</t>
  </si>
  <si>
    <t xml:space="preserve">4. Нематеријална имовина узета у лизинг и нематеријална имовина у припреми </t>
  </si>
  <si>
    <t>5. Аванси за нематеријалну имовину</t>
  </si>
  <si>
    <t>II. НЕКРЕТНИНЕ, ПОСТРОЈЕЊА И ОПРЕМА</t>
  </si>
  <si>
    <t>(0010 + 0011 + 0012 + 0013 + 0014 + 0015 + 0016)</t>
  </si>
  <si>
    <t>020, 021 и 022</t>
  </si>
  <si>
    <t>1. Земљиште и грађевински објекти</t>
  </si>
  <si>
    <t>2. Постројења и опрема</t>
  </si>
  <si>
    <t>3. Инвестиционе некретнине</t>
  </si>
  <si>
    <t>025 и 027</t>
  </si>
  <si>
    <t xml:space="preserve">4. Некретнине, постројења и опрема узети у лизинг и некретнине, постројења и опрема у припреми </t>
  </si>
  <si>
    <t>026 и 028</t>
  </si>
  <si>
    <t>029 (део)</t>
  </si>
  <si>
    <t xml:space="preserve">6. Аванси за некретнине, постројења и опрему у земљи </t>
  </si>
  <si>
    <t xml:space="preserve">7. Аванси за некретнине, постројења и опрему у иностранству </t>
  </si>
  <si>
    <t xml:space="preserve">III. БИОЛОШКА СРЕДСТВА </t>
  </si>
  <si>
    <t>04 и 05</t>
  </si>
  <si>
    <t xml:space="preserve">IV. ДУГОРОЧНИ ФИНАНСИЈСКИ ПЛАСМАНИ И ДУГОРОЧНА ПОТРАЖИВАЊА </t>
  </si>
  <si>
    <t>(0019 + 0020 + 0021 + 0022 + 0023 + 0024 + 0025 + 0026 + 0027)</t>
  </si>
  <si>
    <t>040 (део), 041 (део) и 042 (део)</t>
  </si>
  <si>
    <t>040 (део), 041 (део), 042 (део)</t>
  </si>
  <si>
    <t>2. Учешћа у капиталу која се вреднују методом учешћа</t>
  </si>
  <si>
    <t>043, 050 (део) и 051 (део)</t>
  </si>
  <si>
    <t xml:space="preserve">3. Дугорочни пласмани матичном, зависним и осталим повезаним лицима и дугорочна потраживања од тих лица у земљи </t>
  </si>
  <si>
    <t>044, 050 (део), 051 (део)</t>
  </si>
  <si>
    <t>045 (део) и 053 (део)</t>
  </si>
  <si>
    <t xml:space="preserve">5. Дугорочни пласмани (дати кредити и зајмови) у земљи </t>
  </si>
  <si>
    <t xml:space="preserve">6. Дугорочни пласмани (дати кредити и зајмови) у иностранству </t>
  </si>
  <si>
    <t xml:space="preserve">8. Откупљене сопствене акције и откупљени сопствени удели </t>
  </si>
  <si>
    <t>048, 052, 054, 055 и 056</t>
  </si>
  <si>
    <t xml:space="preserve">9. Остали дугорочни финансијски пласмани и остала дугорочна потраживања </t>
  </si>
  <si>
    <t>28 (део) осим 288</t>
  </si>
  <si>
    <t xml:space="preserve">V. ДУГОРОЧНА АКТИВНА ВРЕМЕНСКА РАЗГРАНИЧЕЊА </t>
  </si>
  <si>
    <t xml:space="preserve">В. ОДЛОЖЕНА ПОРЕСКА СРЕДСТВА </t>
  </si>
  <si>
    <t xml:space="preserve">Г. ОБРТНА ИМОВИНА </t>
  </si>
  <si>
    <t>(0031 + 0037 + 0038 + 0044 + 0048 + 0057+ 0058)</t>
  </si>
  <si>
    <t>Класа 1, осим групе рачуна 14</t>
  </si>
  <si>
    <t>I. ЗАЛИХЕ (0032 + 0033 + 0034 + 0035 + 0036)</t>
  </si>
  <si>
    <t xml:space="preserve">1. Материјал, резервни делови, алат и ситан инвентар </t>
  </si>
  <si>
    <t>11 и 12</t>
  </si>
  <si>
    <t xml:space="preserve">2. Недовршена производња и готови производи </t>
  </si>
  <si>
    <t xml:space="preserve">3. Роба </t>
  </si>
  <si>
    <t>150, 152 и 154</t>
  </si>
  <si>
    <t>4. Плаћени аванси за залихе и услуге у земљи</t>
  </si>
  <si>
    <t>151, 153 и 155</t>
  </si>
  <si>
    <t xml:space="preserve">5. Плаћени аванси за залихе и услуге у иностранству </t>
  </si>
  <si>
    <t xml:space="preserve">II. СТАЛНА ИМОВИНА КОЈА СЕ ДРЖИ ЗА ПРОДАЈУ И ПРЕСТАНАК ПОСЛОВАЊА </t>
  </si>
  <si>
    <t xml:space="preserve">III. ПОТРАЖИВАЊА ПО ОСНОВУ ПРОДАЈЕ </t>
  </si>
  <si>
    <t>(0039 + 0040 + 0041 + 0042 + 0043)</t>
  </si>
  <si>
    <t xml:space="preserve">1. Потраживања од купаца у земљи </t>
  </si>
  <si>
    <t xml:space="preserve">2. Потраживања од купаца у иностранству </t>
  </si>
  <si>
    <t>200 и 202</t>
  </si>
  <si>
    <t xml:space="preserve">3. Потраживања од матичног, зависних и осталих повезаних лица у земљи </t>
  </si>
  <si>
    <t>201 и 203</t>
  </si>
  <si>
    <t>4. Потраживања од матичног, зависних и осталих повезаних лица у иностранству</t>
  </si>
  <si>
    <t xml:space="preserve">5. Остала потраживања по основу продаје </t>
  </si>
  <si>
    <t>21, 22 и 27</t>
  </si>
  <si>
    <t xml:space="preserve">IV. ОСТАЛА КРАТКОРОЧНА ПОТРАЖИВАЊА </t>
  </si>
  <si>
    <t>(0045 + 0046 + 0047)</t>
  </si>
  <si>
    <t>21, 22 осим 223 и 224, и 27</t>
  </si>
  <si>
    <t xml:space="preserve">1. Остала потраживања </t>
  </si>
  <si>
    <t xml:space="preserve">2. Потраживања за више плаћен порез на добитак </t>
  </si>
  <si>
    <t xml:space="preserve">3. Потраживања по основу преплаћених осталих пореза и доприноса </t>
  </si>
  <si>
    <t xml:space="preserve">V. КРАТКОРОЧНИ ФИНАНСИЈСКИ ПЛАСМАНИ </t>
  </si>
  <si>
    <t>(0049 + 0050 + 0051 + 0052 + 0053 + 0054 + 0055 + 0056)</t>
  </si>
  <si>
    <t xml:space="preserve">1. Краткорочни кредити и пласмани - матично и зависна правна лица </t>
  </si>
  <si>
    <t>232, 234 (део)</t>
  </si>
  <si>
    <t xml:space="preserve">3. Краткорочни кредити, зајмови и пласмани у земљи </t>
  </si>
  <si>
    <t>233, 234 (део)</t>
  </si>
  <si>
    <t xml:space="preserve">4. Kраткорочни кредити, зајмови и пласмани у иностранству </t>
  </si>
  <si>
    <t xml:space="preserve">5. Хартије од вредности које се вреднују по амортизованој вредности </t>
  </si>
  <si>
    <t>236 (део)</t>
  </si>
  <si>
    <t xml:space="preserve">7. Откупљене сопствене акције и откупљени сопствени удели </t>
  </si>
  <si>
    <t>236 (део), 238 и 239</t>
  </si>
  <si>
    <t xml:space="preserve">8. Остали краткорочни финансијски пласмани </t>
  </si>
  <si>
    <t xml:space="preserve">VI. ГОТОВИНА И ГОТОВИНСКИ ЕКВИВАЛЕНТИ </t>
  </si>
  <si>
    <t>28 (део), осим 288</t>
  </si>
  <si>
    <t xml:space="preserve">VII. КРАТКОРОЧНА АКТИВНА ВРЕМЕНСКА РАЗГРАНИЧЕЊА </t>
  </si>
  <si>
    <t xml:space="preserve">Ђ. ВАНБИЛАНСНА АКТИВА </t>
  </si>
  <si>
    <t>A. КАПИТАЛ</t>
  </si>
  <si>
    <t>(0402 + 0403 + 0404 + 0405 + 0406 - 0407 + 0408 + 0411 - 0412) ≥ 0</t>
  </si>
  <si>
    <t>30, осим 306</t>
  </si>
  <si>
    <t xml:space="preserve">I. ОСНОВНИ КАПИТАЛ </t>
  </si>
  <si>
    <t xml:space="preserve">II. УПИСАНИ А НЕУПЛАЋЕНИ КАПИТАЛ </t>
  </si>
  <si>
    <t xml:space="preserve">III. ЕМИСИОНА ПРЕМИЈА </t>
  </si>
  <si>
    <t xml:space="preserve">IV. РЕЗЕРВЕ </t>
  </si>
  <si>
    <t>330 и потражни салдо рачуна 331,332, 333, 334, 335, 336 и 337</t>
  </si>
  <si>
    <t>дуговни салдо рачуна 331, 332, 333, 334, 335, 336 и 337</t>
  </si>
  <si>
    <t>VII. НЕРАСПОРЕЂЕНИ ДОБИТАК (0409 + 0410)</t>
  </si>
  <si>
    <t xml:space="preserve">2. Нераспоређени добитак текуће године </t>
  </si>
  <si>
    <t xml:space="preserve">VIII. УЧЕШЋА БЕЗ ПРАВА КОНТРОЛЕ </t>
  </si>
  <si>
    <t>IX. ГУБИТАК (0413 + 0414)</t>
  </si>
  <si>
    <t xml:space="preserve">1. Губитак ранијих година </t>
  </si>
  <si>
    <t xml:space="preserve">Б. ДУГОРОЧНА РЕЗЕРВИСАЊА И ДУГОРОЧНЕ ОБАВЕЗЕ </t>
  </si>
  <si>
    <t>(0416 + 0420 + 0428)</t>
  </si>
  <si>
    <t xml:space="preserve">I. ДУГОРОЧНА РЕЗЕРВИСАЊА </t>
  </si>
  <si>
    <t>(0417+0418+0419)</t>
  </si>
  <si>
    <t xml:space="preserve">1. Резервисања за накнаде и друге бенефиције запослених </t>
  </si>
  <si>
    <t xml:space="preserve">2. Резервисања за трошкове у гарантном року </t>
  </si>
  <si>
    <t xml:space="preserve">3. Остала дугорочна резервисања </t>
  </si>
  <si>
    <t xml:space="preserve">II. ДУГОРОЧНЕ ОБАВЕЗЕ </t>
  </si>
  <si>
    <t>(0421 + 0422 + 0423 + 0424 + 0425 + 0426 + 0427)</t>
  </si>
  <si>
    <t xml:space="preserve">1. Обавезе које се могу конвертовати у капитал </t>
  </si>
  <si>
    <t>411 (део) и 412 (део)</t>
  </si>
  <si>
    <t xml:space="preserve">2. Дугорочни кредити и остале дугорочне обавезе према матичном, зависним и осталим повезаним лицима у земљи </t>
  </si>
  <si>
    <t xml:space="preserve">3. Дугорочни кредити и остале дугорочне обавезе према матичном, зависним и осталим повезаним лицима у иностранству </t>
  </si>
  <si>
    <t>414 и 416 (део)</t>
  </si>
  <si>
    <t xml:space="preserve">4. Дугорочни кредити, зајмови и обавезе по основу лизинга у земљи </t>
  </si>
  <si>
    <t>415 и 416 (део)</t>
  </si>
  <si>
    <t xml:space="preserve">6. Обавезе по емитованим хартијама од вредности </t>
  </si>
  <si>
    <t xml:space="preserve">7. Остале дугорочне обавезе </t>
  </si>
  <si>
    <t>49 (део), осим 498 и 495 (део)</t>
  </si>
  <si>
    <t xml:space="preserve">III. ДУГОРОЧНА ПАСИВНА ВРЕМЕНСКА РАЗГРАНИЧЕЊА </t>
  </si>
  <si>
    <t xml:space="preserve">В. ОДЛОЖЕНЕ ПОРЕСКЕ ОБАВЕЗЕ </t>
  </si>
  <si>
    <t>495 (део)</t>
  </si>
  <si>
    <t xml:space="preserve">Г. ДУГОРОЧНИ ОДЛОЖЕНИ ПРИХОДИ И ПРИМЉЕНЕ ДОНАЦИЈЕ </t>
  </si>
  <si>
    <t xml:space="preserve">Д. КРАТКОРОЧНА РЕЗЕРВИСАЊА И КРАТКОРОЧНЕ ОБАВЕЗЕ </t>
  </si>
  <si>
    <t>(0432 + 0433 + 0441 + 0442 + 0449 + 0453 + 0454)</t>
  </si>
  <si>
    <t xml:space="preserve">I. КРАТКОРОЧНА РЕЗЕРВИСАЊА </t>
  </si>
  <si>
    <t>42, осим 427</t>
  </si>
  <si>
    <t xml:space="preserve">II. КРАТКОРОЧНЕ ФИНАНСИЈСКЕ ОБАВЕЗЕ </t>
  </si>
  <si>
    <t>(0434 + 0435 + 0436 + 0437 + 0438 + 0439 + 0440)</t>
  </si>
  <si>
    <t>420 (део) и 421 (део)</t>
  </si>
  <si>
    <t xml:space="preserve">1. Обавезе по основу кредита према матичном, зависним и осталим повезаним лицима у земљи </t>
  </si>
  <si>
    <t xml:space="preserve">2. Обавезе по основу кредита према матичном, зависним и осталим повезаним лицима у иностранству </t>
  </si>
  <si>
    <t>422 (део), 424 (део), 425 (део), и 429 (део)</t>
  </si>
  <si>
    <t xml:space="preserve">3. Обавезе по основу кредита и зајмова од лица која нису домаће банке </t>
  </si>
  <si>
    <t>422 (део), 424 (део), 425 (део) и 429 (део)</t>
  </si>
  <si>
    <t xml:space="preserve">4. Обавезе по основу кредита од домаћих банака </t>
  </si>
  <si>
    <t xml:space="preserve">423, 424 (део), 425 (део) и 429 (део) </t>
  </si>
  <si>
    <t xml:space="preserve">5. Кредити, зајмови и обавезе из иностранства </t>
  </si>
  <si>
    <t xml:space="preserve">6. Обавезе по краткорочним хартијама од вредности </t>
  </si>
  <si>
    <t xml:space="preserve">7. Обавезе по основу финансијских деривата </t>
  </si>
  <si>
    <t xml:space="preserve">III. ПРИМЉЕНИ АВАНСИ, ДЕПОЗИТИ И КАУЦИЈЕ </t>
  </si>
  <si>
    <t>43, осим 430</t>
  </si>
  <si>
    <t xml:space="preserve">IV. ОБАВЕЗЕ ИЗ ПОСЛОВАЊА </t>
  </si>
  <si>
    <t>(0443 + 0444 + 0445 + 0046 + 0447 + 0448)</t>
  </si>
  <si>
    <t>431 и 433</t>
  </si>
  <si>
    <t xml:space="preserve">1. Обавезе према добављачима - матична, зависна правна лица и остала повезана лица у земљи </t>
  </si>
  <si>
    <t>432 и 434</t>
  </si>
  <si>
    <t xml:space="preserve">2. Обавезе према добављачима - матична, зависна правна лица и остала повезана лица у иностранству </t>
  </si>
  <si>
    <t xml:space="preserve">3. Обавезе према добављачима у земљи </t>
  </si>
  <si>
    <t xml:space="preserve">4. Обавезе према добављачима  у иностранству </t>
  </si>
  <si>
    <t>439 (део)</t>
  </si>
  <si>
    <t xml:space="preserve">5. Обавезе по меницама </t>
  </si>
  <si>
    <t xml:space="preserve">6. Остале обавезе из пословања </t>
  </si>
  <si>
    <t>44,45,46, осим 467, 47 и 48</t>
  </si>
  <si>
    <t xml:space="preserve">V. ОСТАЛЕ КРАТКОРОЧНЕ ОБАВЕЗЕ </t>
  </si>
  <si>
    <t>(0450 + 0451 + 0452)</t>
  </si>
  <si>
    <t xml:space="preserve">1. Остале краткорочне обавезе </t>
  </si>
  <si>
    <t>47,48 осим 481</t>
  </si>
  <si>
    <t xml:space="preserve">3. Обавезе по основу пореза на добитак </t>
  </si>
  <si>
    <t xml:space="preserve">VI. ОБАВЕЗЕ ПО ОСНОВУ СРЕДСТАВА НАМЕЊЕНИХ ПРОДАЈИ И СРЕДСТАВА ПОСЛОВАЊА КОЈЕ ЈЕ ОБУСТАВЉЕНО </t>
  </si>
  <si>
    <t>49 (део) осим 498</t>
  </si>
  <si>
    <t xml:space="preserve">VII. КРАТКОРОЧНА ПАСИВНА ВРЕМЕНСКА РАЗГРАНИЧЕЊА </t>
  </si>
  <si>
    <t xml:space="preserve">Ђ. ГУБИТАК ИЗНАД ВИСИНЕ КАПИТАЛА </t>
  </si>
  <si>
    <t>(0415 + 0429 + 0430 + 0431 - 0059) ≥ 0 = 0407 + 0412 - 0402 - 0403 - 0404 - 0405 - 0406 - 0408 - 0411) ≥ 0</t>
  </si>
  <si>
    <t xml:space="preserve">E. УКУПНА ПАСИВА </t>
  </si>
  <si>
    <t>(0401 + 0415 + 0429 + 0430 + 0431 - 0455)</t>
  </si>
  <si>
    <t xml:space="preserve">Ж. ВАНБИЛАНСНА ПАСИВА </t>
  </si>
  <si>
    <t>Д. УКУПНА АКТИВА = ПОСЛОВНА ИМОВИНА (0001 + 0002 + 0029 + 0030)</t>
  </si>
  <si>
    <t>Прилог 1</t>
  </si>
  <si>
    <t>БИЛАНС УСПЕХА</t>
  </si>
  <si>
    <t xml:space="preserve">A. ПОСЛОВНИ ПРИХОДИ </t>
  </si>
  <si>
    <t>(1002 + 1005 + 1008 + 1009 - 1010 + 1011 + 1012)</t>
  </si>
  <si>
    <t>I. ПРИХОДИ ОД ПРОДАЈЕ РОБЕ (1003 + 1004)</t>
  </si>
  <si>
    <t>600, 602 и 604</t>
  </si>
  <si>
    <t xml:space="preserve">1. Приходи од продаје робе на домаћем тржишту </t>
  </si>
  <si>
    <t>601, 603 и 605</t>
  </si>
  <si>
    <t xml:space="preserve">2. Приходи од продаје роба на иностраном тржишту </t>
  </si>
  <si>
    <t>II. ПРИХОДИ ОД ПРОДАЈЕ ПРОИЗВОДА И УСЛУГА (1006 + 1007)</t>
  </si>
  <si>
    <t>610, 612 и 614</t>
  </si>
  <si>
    <t xml:space="preserve">1. Приходи од продаје производа и услуга на домаћем тржишту </t>
  </si>
  <si>
    <t>611, 613 и 615</t>
  </si>
  <si>
    <t xml:space="preserve">2. Приходи од продаје производа и услуга на иностраном тржишту </t>
  </si>
  <si>
    <t xml:space="preserve">III. ПРИХОДИ ОД АКТИВИРАЊА УЧИНАКА И РОБЕ </t>
  </si>
  <si>
    <t xml:space="preserve">IV. ПОВЕЋАЊЕ ВРЕДНОСТИ ЗАЛИХА НЕДОВРШЕНИХ И ГОТОВИХ ПРОИЗВОДА </t>
  </si>
  <si>
    <t xml:space="preserve">V. СМАЊЕЊЕ ВРЕДНОСТИ ЗАЛИХА НЕДОВРШЕНИХ И ГОТОВИХ ПРОИЗВОДА </t>
  </si>
  <si>
    <t>64 и 65</t>
  </si>
  <si>
    <t xml:space="preserve">VI. ОСТАЛИ ПОСЛОВНИ ПРИХОДИ </t>
  </si>
  <si>
    <t>68,  осим 683, 685 и 686</t>
  </si>
  <si>
    <t xml:space="preserve">VII. ПРИХОДИ ОД УСКЛАЂИВАЊА ВРЕДНОСТИ ИМОВИНЕ (ОСИМ ФИНАНСИЈСКЕ) </t>
  </si>
  <si>
    <t>Б. ПОСЛОВНИ РАСХОДИ (1014 + 1015 + 1016 + 1020 + 1021 + 1022 + 1023 + 1024)</t>
  </si>
  <si>
    <t xml:space="preserve">I. НАБАВНА ВРЕДНОСТ ПРОДАТЕ РОБЕ </t>
  </si>
  <si>
    <t xml:space="preserve">II. ТРОШКОВИ МАТЕРИЈАЛА, ГОРИВА И ЕНЕРГИЈЕ </t>
  </si>
  <si>
    <t>III. ТРОШКОВИ ЗАРАДА, НАКНАДА ЗАРАДА И ОСТАЛИ ЛИЧНИ РАСХОДИ (1017 + 1018 + 1019)</t>
  </si>
  <si>
    <t xml:space="preserve">1. Трошкови зарада и накнада зарада </t>
  </si>
  <si>
    <t xml:space="preserve">2. Трошкови пореза и доприноса на зараде и накнаде зарада </t>
  </si>
  <si>
    <t>52 осим 520 и 521</t>
  </si>
  <si>
    <t>3. Остали лични расходи и накнаде</t>
  </si>
  <si>
    <t xml:space="preserve">IV. ТРОШКОВИ АМОРТИЗАЦИЈЕ </t>
  </si>
  <si>
    <t>58, осим 583, 585 и 586</t>
  </si>
  <si>
    <t xml:space="preserve">V. РАСХОДИ ОД УСКЛАЂИВАЊА ВРЕДНОСТИ ИМОВИНЕ (ОСИМ ФИНАНСИЈСКЕ) </t>
  </si>
  <si>
    <t xml:space="preserve">VI. ТРОШКОВИ ПРОИЗВОДНИХ УСЛУГА </t>
  </si>
  <si>
    <t>54, осим 540</t>
  </si>
  <si>
    <t xml:space="preserve">VII. ТРОШКОВИ РЕЗЕРВИСАЊА </t>
  </si>
  <si>
    <t xml:space="preserve">VIII. НЕМАТЕРИЈАЛНИ ТРОШКОВИ </t>
  </si>
  <si>
    <t>В. ПОСЛОВНИ ДОБИТАК (1001 - 1013) ≥ 0</t>
  </si>
  <si>
    <t>Г. ПОСЛОВНИ ГУБИТАК (1013 - 1001) ≥ 0</t>
  </si>
  <si>
    <t xml:space="preserve">Д. ФИНАНСИЈСКИ ПРИХОДИ </t>
  </si>
  <si>
    <t>(1028 + 1029 + 1030 + 1031)</t>
  </si>
  <si>
    <t>660 и 661</t>
  </si>
  <si>
    <t xml:space="preserve">I. ФИНАНСИЈСКИ ПРИХОДИ ИЗ ОДНОСА СА МАТИЧНИМ, ЗАВИСНИМ И ОСТАЛИМ ПОВЕЗАНИМ ЛИЦИМА </t>
  </si>
  <si>
    <t xml:space="preserve">II. ПРИХОДИ ОД КАМАТА </t>
  </si>
  <si>
    <t xml:space="preserve">III. ПОЗИТИВНЕ КРУСНЕ РАЗЛИКЕ И ПОЗИТИВНИ ЕФЕКТИ ВАЛУТНЕ КЛАУЗУЛЕ </t>
  </si>
  <si>
    <t>665 и 669</t>
  </si>
  <si>
    <t xml:space="preserve">IV. ОСТАЛИ ФИНАНСИЈСКИ ПРИХОДИ </t>
  </si>
  <si>
    <t xml:space="preserve">Ђ. ФИНАНСИЈСКИ РАСХОДИ </t>
  </si>
  <si>
    <t>(1033 + 1034 + 1035 + 1036)</t>
  </si>
  <si>
    <t>560 и 561</t>
  </si>
  <si>
    <t xml:space="preserve">I. ФИНАНСИЈСКИ РАСХОДИ ИЗ ОДНОСА СА МАТИЧНИМ, ЗАВИСНИМ И ОСТАЛИМ ПОВЕЗАНИМ ЛИЦИМА </t>
  </si>
  <si>
    <t xml:space="preserve">II. РАСХОДИ КАМАТА </t>
  </si>
  <si>
    <t xml:space="preserve">III. НЕГАТИВНЕ КУРСНЕ РАЗЛИКЕ И НЕГАТИВНИ ЕФЕКТИ ВАЛУТНЕ КЛАУЗУЛЕ </t>
  </si>
  <si>
    <t>565 и 569</t>
  </si>
  <si>
    <t xml:space="preserve">IV. ОСТАЛИ ФИНАНСИЈСКИ РАСХОДИ </t>
  </si>
  <si>
    <t>E. ДОБИТАК ИЗ ФИНАНСИРАЊА (1027 - 1032) ≥ 0</t>
  </si>
  <si>
    <t>Ж. ГУБИТАК ИЗ ФИНАНСИРАЊА (1032 - 1027) ≥ 0</t>
  </si>
  <si>
    <t>683, 685 и 686</t>
  </si>
  <si>
    <t xml:space="preserve">З. ПРИХОДИ ОД УСКЛАЂИВАЊА ВРЕДНОСТИ ФИНАНСИЈСКЕ ИМОВИНЕ КОЈА СЕ ИСКАЗУЈЕ ПО ФЕР ВРЕДНОСТИ КРОЗ БИЛАНС УСПЕХА </t>
  </si>
  <si>
    <t>583, 585 и 586</t>
  </si>
  <si>
    <t xml:space="preserve">И. РАСХОДИ ОД УСКЛАЂИВАЊА ВРЕДНОСТИ ФИНАНСИЈСКЕ ИМОВИНЕ КОЈА СЕ ИСКАЗУЈЕ ПО ФЕР ВРЕДНОСТИ КРОЗ БИЛАНС УСПЕХА </t>
  </si>
  <si>
    <t xml:space="preserve">J. ОСТАЛИ ПРИХОДИ </t>
  </si>
  <si>
    <t xml:space="preserve">K. ОСТАЛИ РАСХОДИ </t>
  </si>
  <si>
    <t xml:space="preserve">Л. УКУПНИ ПРИХОДИ </t>
  </si>
  <si>
    <t>(1001 + 1027 + 1039 + 1041)</t>
  </si>
  <si>
    <t xml:space="preserve">Љ. УКУПНИ РАСХОДИ </t>
  </si>
  <si>
    <t>(1013 + 1032 + 1040 + 1042)</t>
  </si>
  <si>
    <t>M. ДОБИТАК ИЗ РЕДОВНОГ ПОСЛОВАЊА ПРЕ ОПОРЕЗИВАЊА (1043 - 1044) ≥ 0</t>
  </si>
  <si>
    <t>Н. ГУБИТАК ИЗ РЕДОВНОГ ПОСЛОВАЊА ПРЕ ОПОРЕЗИВАЊА (1044 - 1043) ≥ 0</t>
  </si>
  <si>
    <t xml:space="preserve">Њ. ПОЗИТИВАН НЕТО ЕФЕКАТ НА РЕЗУЛТАТ ПО ОСНОВУ ДОБИТКА ПОСЛОВАЊА КОЈЕ СЕ ОБУСТАВЉА, ПРОМЕНА РАЧУНОВОДСТВЕНИХ ПОЛИТИКА И ИСПРАВКИ ГРЕШАКА ИЗ РАНИЈИХ ПЕРИОДА </t>
  </si>
  <si>
    <t>59- 69</t>
  </si>
  <si>
    <t xml:space="preserve">O. НЕГАТИВАН НЕТО ЕФЕКАТ НА РЕЗУЛТАТ ПО ОСНОВУ ГУБИТКА ПОСЛОВАЊА КОЈЕ СЕ ОБУСТАВЉА, ПРОМЕНА РАЧУНОВОДСТВЕНИХ ПОЛИТИКА И ИСПРАВКИ ГРЕШАКА ИЗ РАНИЈИХ ПЕРИОДА </t>
  </si>
  <si>
    <t xml:space="preserve">П. ДОБИТАК ПРЕ ОПОРЕЗИВАЊА </t>
  </si>
  <si>
    <r>
      <t>(1045 </t>
    </r>
    <r>
      <rPr>
        <sz val="9"/>
        <rFont val="Arial"/>
        <family val="2"/>
      </rPr>
      <t>-</t>
    </r>
    <r>
      <rPr>
        <b/>
        <sz val="9"/>
        <rFont val="Arial"/>
        <family val="2"/>
      </rPr>
      <t> 1046 + 1047 </t>
    </r>
    <r>
      <rPr>
        <sz val="9"/>
        <rFont val="Arial"/>
        <family val="2"/>
      </rPr>
      <t>-</t>
    </r>
    <r>
      <rPr>
        <b/>
        <sz val="9"/>
        <rFont val="Arial"/>
        <family val="2"/>
      </rPr>
      <t> 1048) ≥ 0</t>
    </r>
  </si>
  <si>
    <t xml:space="preserve">Р. ГУБИТАК ПРЕ ОПОРЕЗИВАЊА </t>
  </si>
  <si>
    <t>(1046 - 1045 + 1048 - 1047) ≥ 0</t>
  </si>
  <si>
    <t xml:space="preserve">С. ПОРЕЗ НА ДОБИТАК </t>
  </si>
  <si>
    <t xml:space="preserve">I. ПОРЕСКИ РАСХОД ПЕРИОДА </t>
  </si>
  <si>
    <t xml:space="preserve">II. ОДЛОЖЕНИ ПОРЕСКИХ РАСХОДИ ПЕРИОДА </t>
  </si>
  <si>
    <t xml:space="preserve">III. ОДЛОЖЕНИ ПОРЕСКИ ПРИХОДИ ПЕРИОДА </t>
  </si>
  <si>
    <t xml:space="preserve">T. ИСПЛАЋЕНА ЛИЧНА ПРИМАЊА ПОСЛОДАВЦА </t>
  </si>
  <si>
    <t xml:space="preserve">Ћ. НЕТО ДОБИТАК </t>
  </si>
  <si>
    <t>(1049 - 1050 -1051 - 1052 + 1053 - 1054) ≥ 0</t>
  </si>
  <si>
    <t xml:space="preserve">У. НЕТО ГУБИТАК </t>
  </si>
  <si>
    <t>(1050 - 1049 + 1051 + 1052 - 1053 + 1054) ≥ 0</t>
  </si>
  <si>
    <t xml:space="preserve">I. НЕТО ДОБИТАК КОЈИ ПРИПАДА УЧЕШЋИМА БЕЗ ПРАВА КОНТРОЛЕ </t>
  </si>
  <si>
    <t xml:space="preserve">III. НЕТО ГУБИТАК КОЈИ ПРИПАДА УЧЕШЋИМА БЕЗ ПРАВА КОНТРОЛЕ </t>
  </si>
  <si>
    <t xml:space="preserve">IV. НЕТО ГУБИТАК КОЈИ ПРИПАДА МАТИЧНОМ ПРАВНОМ ЛИЦУ </t>
  </si>
  <si>
    <t xml:space="preserve">V. ЗАРАДА ПО АКЦИЈИ </t>
  </si>
  <si>
    <t xml:space="preserve">1. Основна зарада по акцији </t>
  </si>
  <si>
    <t xml:space="preserve">2. Умањена (разводњена) зарада по акцији </t>
  </si>
  <si>
    <t>Прилог 2</t>
  </si>
  <si>
    <t>722 дуг. салдо</t>
  </si>
  <si>
    <t>722 пот. салдо</t>
  </si>
  <si>
    <t xml:space="preserve">П О З И Ц И Ј А </t>
  </si>
  <si>
    <t xml:space="preserve">A. ТОКОВИ ГОТОВИНЕ ИЗ ПОСЛОВНИХ АКТИВНОСТИ </t>
  </si>
  <si>
    <t>I. Приливи готовине из пословних активности (1 до 4)</t>
  </si>
  <si>
    <t>1. Продаја и примљени аванси у земљи</t>
  </si>
  <si>
    <t xml:space="preserve">2. Продаја и примљени аванси у иностранству </t>
  </si>
  <si>
    <t xml:space="preserve">3. Примљене камате из пословних активности </t>
  </si>
  <si>
    <t>II. Одливи готовине из пословних активности (1 до 8)</t>
  </si>
  <si>
    <t xml:space="preserve">1. Исплате добављачима и дати аванси у земљи </t>
  </si>
  <si>
    <t xml:space="preserve">2. Исплате добављачима и дати аванси у иностранству </t>
  </si>
  <si>
    <t xml:space="preserve">3. Зараде, накнаде зарада и остали лични расходи </t>
  </si>
  <si>
    <t>4. Плаћене камате у земљи</t>
  </si>
  <si>
    <t xml:space="preserve">5. Плаћене камате у иностранству </t>
  </si>
  <si>
    <t xml:space="preserve">6. Порез на добитак </t>
  </si>
  <si>
    <t xml:space="preserve">7. Одливи по основу осталих јавних прихода </t>
  </si>
  <si>
    <t>III. Нето прилив готовине из пословних активности (I - II)</t>
  </si>
  <si>
    <t>IV. Нето одлив готовине из пословних активности (II - I)</t>
  </si>
  <si>
    <t xml:space="preserve">Б. ТОКОВИ ГОТОВИНИЕ ИЗ АКТИВНОСТИ ИНВЕСТИРАЊА </t>
  </si>
  <si>
    <t xml:space="preserve">1. Продаја акција и удела </t>
  </si>
  <si>
    <t xml:space="preserve">2. Продаја нематеријалне имовине, некретнина, постројења, опреме и биолошких средстава </t>
  </si>
  <si>
    <t xml:space="preserve">3. Остали финансијски пласмани </t>
  </si>
  <si>
    <t xml:space="preserve">4. Примљене камате из активности инвестирања </t>
  </si>
  <si>
    <t xml:space="preserve">1. Куповина акција и удела </t>
  </si>
  <si>
    <t xml:space="preserve">2. Куповина нематеријалне имовине, некретнина, постројења, опреме и биолошких средстава </t>
  </si>
  <si>
    <t>3. Остали финансијски пласмани</t>
  </si>
  <si>
    <t>III. Нето прилив готовине из активности инвестирања (I - II)</t>
  </si>
  <si>
    <t>IV. Нето одлив готовине из активности инвестирања (II - I)</t>
  </si>
  <si>
    <t xml:space="preserve">В. ТОКОВИ ГОТОВИНЕ ИЗ АКТИВНОСТИ ФИНАНСИРАЊА </t>
  </si>
  <si>
    <t>I. Приливи готовине из активности финансирања (1 до 7)</t>
  </si>
  <si>
    <t>2. Дугорочни кредити у земљи</t>
  </si>
  <si>
    <t xml:space="preserve">3. Дугорочни кредити у иностранству </t>
  </si>
  <si>
    <t>4. Краткорочни кредити у земљи</t>
  </si>
  <si>
    <t xml:space="preserve">5. Краткорочни кредити у иностранству </t>
  </si>
  <si>
    <t xml:space="preserve">6. Остале дугорочне обавезе </t>
  </si>
  <si>
    <t>II. Одливи готовине из активности финансирања (1 до 8)</t>
  </si>
  <si>
    <t xml:space="preserve">1. Откуп сопствених акција и удела </t>
  </si>
  <si>
    <t>6. Остале обавезе</t>
  </si>
  <si>
    <t>7. Финансијски лизинг</t>
  </si>
  <si>
    <t>8. Исплаћене дивиденде</t>
  </si>
  <si>
    <t>III. Нето прилив готовине из активности финансирања (I - II)</t>
  </si>
  <si>
    <t>IV. Нето одлив готовине из активности финансирања (II - I)</t>
  </si>
  <si>
    <r>
      <t xml:space="preserve">Г. СВЕГА ПРИЛИВ ГОТОВИНЕ </t>
    </r>
    <r>
      <rPr>
        <sz val="9"/>
        <rFont val="Arial"/>
        <family val="2"/>
      </rPr>
      <t>(3001 + 3017 + 3029)</t>
    </r>
  </si>
  <si>
    <r>
      <t xml:space="preserve">Д. СВЕГА ОДЛИВ ГОТОВИНЕ </t>
    </r>
    <r>
      <rPr>
        <sz val="9"/>
        <rFont val="Arial"/>
        <family val="2"/>
      </rPr>
      <t>(3006 + 3023 + 3037)</t>
    </r>
  </si>
  <si>
    <r>
      <t xml:space="preserve">Ђ. НЕТО ПРИЛИВ ГОТОВИНЕ </t>
    </r>
    <r>
      <rPr>
        <sz val="9"/>
        <rFont val="Arial"/>
        <family val="2"/>
      </rPr>
      <t>(3048 - 3049) ≥ 0</t>
    </r>
  </si>
  <si>
    <r>
      <t xml:space="preserve">E. НЕТО ОДЛИВ ГОТОВИНЕ </t>
    </r>
    <r>
      <rPr>
        <sz val="9"/>
        <rFont val="Arial"/>
        <family val="2"/>
      </rPr>
      <t>(3049 - 3048) ≥ 0</t>
    </r>
  </si>
  <si>
    <t xml:space="preserve">Ж. ГОТОВИНА НА ПОЧЕТКУ ОБРАЧУНСКОГ ПЕРИОДА </t>
  </si>
  <si>
    <t xml:space="preserve">З. ПОЗИТИВНЕ КУРСНЕ РАЗЛИКЕ ПО ОСНОВУ ПРЕРАЧУНА ГОТОВИНЕ </t>
  </si>
  <si>
    <t xml:space="preserve">J. ГОТОВИНА НА КРАЈУ ОБРАЧУНСКОГ ПЕРИОДА </t>
  </si>
  <si>
    <t>(3050 - 3051 + 3052 + 3053 - 3054)</t>
  </si>
  <si>
    <t>Прилог 1а</t>
  </si>
  <si>
    <t>2022. година</t>
  </si>
  <si>
    <t>Циљеви јавног предузећа са кључним индикаторима остварења циљева</t>
  </si>
  <si>
    <t>Циљ</t>
  </si>
  <si>
    <t>Индикатор</t>
  </si>
  <si>
    <t>Базна година</t>
  </si>
  <si>
    <t>Вредност индикатора</t>
  </si>
  <si>
    <t>Извор провере</t>
  </si>
  <si>
    <t>Активност за достизање циља</t>
  </si>
  <si>
    <t>Ниска вероватноћа</t>
  </si>
  <si>
    <t>Низак утицај</t>
  </si>
  <si>
    <t>Умерена вероватноћа</t>
  </si>
  <si>
    <t>Умерен утицај</t>
  </si>
  <si>
    <t>Висока вероватноћа</t>
  </si>
  <si>
    <t>Висок утицај</t>
  </si>
  <si>
    <t>Ризик</t>
  </si>
  <si>
    <t>Вероватноћа ризика                    (1)</t>
  </si>
  <si>
    <t>Утицај ризика                            (2)</t>
  </si>
  <si>
    <t>Укупно                                     (3)</t>
  </si>
  <si>
    <t>Избор</t>
  </si>
  <si>
    <t>Вероватноћа</t>
  </si>
  <si>
    <t>Утицај</t>
  </si>
  <si>
    <t>3=1*2</t>
  </si>
  <si>
    <t>Ефекат ризика</t>
  </si>
  <si>
    <t>Колона "Вероватноћа ризика" се попуњава по следећој шеми избором из падајућег менија:</t>
  </si>
  <si>
    <t>Број 1 - Ниска вероватноћа</t>
  </si>
  <si>
    <t>Број 2 - Умерена вероватноћа</t>
  </si>
  <si>
    <t>Број 3 - Висока вероватноћа</t>
  </si>
  <si>
    <t>Колона "Утицај ризика" се попуњава по следећој шеми избором из падајућег менија:</t>
  </si>
  <si>
    <t>Број 1 - Низак утицај</t>
  </si>
  <si>
    <t>Број 2 - Умерен утицај</t>
  </si>
  <si>
    <t>Број 3 - Висок утицај</t>
  </si>
  <si>
    <t>Колона "Укупно" се попуњава аутоматски</t>
  </si>
  <si>
    <t>Пословни ризици и план управљања ризицима</t>
  </si>
  <si>
    <t>Прилог 3</t>
  </si>
  <si>
    <t>Процењен финансијски ефекат у случају настанка ризика                                (у 000 дин)</t>
  </si>
  <si>
    <t>Планиране активности у случају појаве ризика</t>
  </si>
  <si>
    <t>2023. година</t>
  </si>
  <si>
    <t>Прилог 4</t>
  </si>
  <si>
    <t>Прилог 5а</t>
  </si>
  <si>
    <r>
      <rPr>
        <b/>
        <sz val="10"/>
        <rFont val="Arial"/>
        <family val="2"/>
      </rPr>
      <t>ROA</t>
    </r>
    <r>
      <rPr>
        <sz val="10"/>
        <rFont val="Arial"/>
        <family val="2"/>
      </rPr>
      <t xml:space="preserve"> (Return on Assets) - Стопа приноса средстава рачуна се: (нето добит / укупна средства ) *100</t>
    </r>
  </si>
  <si>
    <r>
      <rPr>
        <b/>
        <sz val="10"/>
        <rFont val="Arial"/>
        <family val="2"/>
      </rPr>
      <t>ROE</t>
    </r>
    <r>
      <rPr>
        <sz val="10"/>
        <rFont val="Arial"/>
        <family val="2"/>
      </rPr>
      <t xml:space="preserve"> (Return on Еquity) - Стопа приноса капитала рачуна се: (нето добит / капитал)*100</t>
    </r>
  </si>
  <si>
    <r>
      <rPr>
        <b/>
        <sz val="10"/>
        <rFont val="Arial"/>
        <family val="2"/>
      </rPr>
      <t>Оперативни новчани ток</t>
    </r>
    <r>
      <rPr>
        <sz val="10"/>
        <rFont val="Arial"/>
        <family val="2"/>
      </rPr>
      <t xml:space="preserve"> - новчани ток из пословних активности </t>
    </r>
  </si>
  <si>
    <r>
      <rPr>
        <b/>
        <sz val="10"/>
        <rFont val="Arial"/>
        <family val="2"/>
      </rPr>
      <t>Ликвидност</t>
    </r>
    <r>
      <rPr>
        <sz val="10"/>
        <rFont val="Arial"/>
        <family val="2"/>
      </rPr>
      <t xml:space="preserve"> представља однос (обртна средства / краткорочне обавезе)*100.</t>
    </r>
  </si>
  <si>
    <r>
      <rPr>
        <b/>
        <sz val="10"/>
        <rFont val="Arial"/>
        <family val="2"/>
      </rPr>
      <t>% зарада у пословним приходима</t>
    </r>
    <r>
      <rPr>
        <sz val="10"/>
        <rFont val="Arial"/>
        <family val="2"/>
      </rPr>
      <t xml:space="preserve"> - (Трошкови зарада, накнада зарада и остали лични расходи / пословни приходи)*100</t>
    </r>
  </si>
  <si>
    <r>
      <rPr>
        <b/>
        <sz val="10"/>
        <rFont val="Arial"/>
        <family val="2"/>
      </rPr>
      <t>Дуг / капитал</t>
    </r>
    <r>
      <rPr>
        <sz val="10"/>
        <rFont val="Arial"/>
        <family val="2"/>
      </rPr>
      <t xml:space="preserve"> представља однос укупног дуга (дугорочна резервисања и обавезе, одложене пореске обавезе и краткорочна резервисања и краткорочне обавезе) и капитала (укупна ставка из пасиве биланса стања) *100.</t>
    </r>
  </si>
  <si>
    <t>Прилог 5б</t>
  </si>
  <si>
    <t>Прилог 8.</t>
  </si>
  <si>
    <t>Надзорни одбор /Скупштина</t>
  </si>
  <si>
    <t>Прилог 11a</t>
  </si>
  <si>
    <t>Прилог 16.</t>
  </si>
  <si>
    <t>Прилог 17.</t>
  </si>
  <si>
    <t>2024. година</t>
  </si>
  <si>
    <t>30</t>
  </si>
  <si>
    <t>Трошкови стручног усавршавања запослених</t>
  </si>
  <si>
    <t>1. Учешћа у капиталу правних лица (осим учешћа у капиталу која се вреднују методом учешћа)</t>
  </si>
  <si>
    <t xml:space="preserve">4. Дугорочни пласмани матичном, зависним и осталим повезаним лицима и дугорочна потраживања од тих лица у иностранству </t>
  </si>
  <si>
    <t xml:space="preserve">7. Дугорочна финансијска улагања (хартије од вредности које се вреднују по амортизованој вредности) </t>
  </si>
  <si>
    <t xml:space="preserve">6. Финансијска средства која се вреднују по фер вредности кроз Биланс успеха </t>
  </si>
  <si>
    <t xml:space="preserve">5. Дугорочни кредити, зајмови и обавезе по основу лизинга у иностранству </t>
  </si>
  <si>
    <t xml:space="preserve">8. Остали одливи из пословних активности </t>
  </si>
  <si>
    <t xml:space="preserve">7. Остале краткорочне обавезе </t>
  </si>
  <si>
    <t xml:space="preserve">4. Oстали приливи из редовног пословања </t>
  </si>
  <si>
    <t>* Под осталим приходима из буџета сматрају се сви приходи који нису субвенције (нпр. додела средстава из буџета по јавном позиву, конкурсу и сл.).</t>
  </si>
  <si>
    <t>00</t>
  </si>
  <si>
    <t>01</t>
  </si>
  <si>
    <t>010</t>
  </si>
  <si>
    <t>013</t>
  </si>
  <si>
    <t>017</t>
  </si>
  <si>
    <t>02</t>
  </si>
  <si>
    <t>023</t>
  </si>
  <si>
    <t>024</t>
  </si>
  <si>
    <t xml:space="preserve">5. Остале некретнине, постројења и опрема и улагања на туђим некретнинама, постројењима и опреми </t>
  </si>
  <si>
    <t>03</t>
  </si>
  <si>
    <t>046</t>
  </si>
  <si>
    <t>047</t>
  </si>
  <si>
    <t xml:space="preserve">V. ПОЗИТИВНЕ РЕВАЛОРИЗАЦИОНЕ РЕЗЕРВЕ И НЕРЕАЛИЗОВАНИ ДОБИЦИ ПО ОСНОВУ ФИНАНСИЈСКИХ СРЕДСТАВА И ДРУГИХ КОМПОНЕНТИ ОСТАЛОГ СВЕОБУХВАТНОГ РЕЗУЛТАТА </t>
  </si>
  <si>
    <t xml:space="preserve">VI. НЕРЕАЛИЗОВАНИ ГУБИЦИ ПО ОСНОВУ ФИНАНСИЈСКИХ СРЕДСТАВА И ДРУГИХ КОМПОНЕНТИ ОСТАЛОГ СВЕОБУХВАТНОГ РЕЗУЛТАТА </t>
  </si>
  <si>
    <t>40, осим 400 и 404</t>
  </si>
  <si>
    <t>44, 45 и 46 осим 467</t>
  </si>
  <si>
    <t xml:space="preserve">2. Обавезе по основу пореза на додату вредност и осталих јавних прихода </t>
  </si>
  <si>
    <t xml:space="preserve">Б. ТОКОВИ ГОТОВИНЕ ИЗ АКТИВНОСТИ ИНВЕСТИРАЊА </t>
  </si>
  <si>
    <t xml:space="preserve">2. Краткорочни кредити и пласмани - остала повезана правна  лица </t>
  </si>
  <si>
    <t xml:space="preserve">VI. НЕРЕАЛИЗОВАНИ ГУБИЦИ ПО ОСНОВУ ФИНАНСИЈСКИХ СРЕДСТАВА И ДРГУГИХ КОМПОНЕНТИ ОСТАЛОГ СВЕОБУХВАТНОГ РЕЗУЛТАТА </t>
  </si>
  <si>
    <t>52, осим 520 и 521</t>
  </si>
  <si>
    <t xml:space="preserve">II. НЕТО ДОБИТАК КОЈИ ПРИПАДА МАТИЧНОМ ПРАВНОМ ЛИЦУ </t>
  </si>
  <si>
    <t xml:space="preserve">И. НЕГАТИВНЕ КУРСНЕ РАЗЛИКЕ ПО ОСНОВУ ПРЕРАЧУНА ГОТОВИНЕ </t>
  </si>
  <si>
    <t>Прилог 11б</t>
  </si>
  <si>
    <r>
      <rPr>
        <b/>
        <sz val="10"/>
        <rFont val="Arial"/>
        <family val="2"/>
      </rPr>
      <t>EBITDA</t>
    </r>
    <r>
      <rPr>
        <sz val="10"/>
        <rFont val="Arial"/>
        <family val="2"/>
      </rPr>
      <t xml:space="preserve"> (Earnings before Interest, Taxes, Depreciation and Amortization) представља добитак предузећа пре опорезивања који се добија када се одузму само оперативни трошкови, а без искључивања трошкова камате и амортизације. Рачуна се тако што се добитак/губитак пре опорезивања коригује за расходе камата и амортизацију.</t>
    </r>
  </si>
  <si>
    <t>2025. година</t>
  </si>
  <si>
    <t>Исплата по месецима  2022.</t>
  </si>
  <si>
    <t>План по месецима  2023.</t>
  </si>
  <si>
    <t>Исплаћена маса за зараде, број запослених и просечна зарада по месецима                                                                                                                                               од 01.01.2023. до ___________ 2023. године - Бруто 1</t>
  </si>
  <si>
    <t>Исплаћена маса за зараде увећана за доприносе на зараде, број запослених и просечна зарада по месецима                                                                                     од 01.01.2023. до _________ 2023. године - Бруто 2</t>
  </si>
  <si>
    <t>Стање на дан 31.12.2022.</t>
  </si>
  <si>
    <t>Реализација  по месецима  2023.</t>
  </si>
  <si>
    <t>Реализација по месецима  2023.</t>
  </si>
  <si>
    <t>Прилог 10.</t>
  </si>
  <si>
    <t>Повећање броја прикључака на водоводну мрежу</t>
  </si>
  <si>
    <t>број</t>
  </si>
  <si>
    <t>Број грађана који нису прикључени на водоводну мрежу ( највећи број у Баваништу )</t>
  </si>
  <si>
    <t xml:space="preserve">Унапређење услуге и рад на  бољој информисаности грађана у вези са прикључењем на водоводну мрежу ( пре свега у Баваништу ), уз могућност финансирања прикључка домаћинстава социјално угожених лица од стране локалне самоуправе и других фондова ( извора ). Сваке наредне године број нових прикључака се смањује, јер је и мањи број неприкључених корисника на водоводну мрежу.   </t>
  </si>
  <si>
    <t>Повећање наплате</t>
  </si>
  <si>
    <t>%</t>
  </si>
  <si>
    <t>Подаци из разних извора о материјалном статусу корисника и могућности наплате потраживања</t>
  </si>
  <si>
    <t>Уређење базе података о корисницима   и веће издвајање локалне самоуправе новчаних средстава за плаћање комуналних услуга за   социјално угрожених лица</t>
  </si>
  <si>
    <t xml:space="preserve">Замена дотрајалих водоводних и канализационих цеви </t>
  </si>
  <si>
    <t>м</t>
  </si>
  <si>
    <t>Дужина водоводне и канализационе мреже која је за замену</t>
  </si>
  <si>
    <t>Подршка свих нивоа власти у намери да се унапреди животна средина и здравље грађана општине</t>
  </si>
  <si>
    <t>Високотехнолошки криминал</t>
  </si>
  <si>
    <t>Повреде на раду</t>
  </si>
  <si>
    <t>Наплата потраживања</t>
  </si>
  <si>
    <t>Судску спорови (уједи паса луталица, упади у шахту, последице изливања воде и канализације, радни спорови)</t>
  </si>
  <si>
    <t>Повећање мера безбедности и заштите информационог система</t>
  </si>
  <si>
    <t>Принудна наплата утужењем и искључењем корисника</t>
  </si>
  <si>
    <t>Поштовање законских прописа и одлука као превенција могућег рузика</t>
  </si>
  <si>
    <t xml:space="preserve">Едукација запослених у складу са Законом о безбедности и заштите на раду и  Акту о процени ризика </t>
  </si>
  <si>
    <t>2026. година</t>
  </si>
  <si>
    <t>2022. година реализација</t>
  </si>
  <si>
    <t>Стање на дан 31.12.2023.</t>
  </si>
  <si>
    <t>План на дан 31.12.2024.</t>
  </si>
  <si>
    <t>БИЛАНС СТАЊА  на дан 31.12.2024. године</t>
  </si>
  <si>
    <t>у периоду од 01.01. до 31.12.2024. године</t>
  </si>
  <si>
    <t>Правна и општа служба</t>
  </si>
  <si>
    <t>Финансијско- рачуноводствена служба и наплате</t>
  </si>
  <si>
    <t>Служба инкасаната и пијаца у Ковину и насељеним местима</t>
  </si>
  <si>
    <t>Служба набавке и магацина</t>
  </si>
  <si>
    <t>РЈ Информатичари</t>
  </si>
  <si>
    <t>Фабрика воде у Ковину и објекти за прераду и дистрибуцију воде у насењеним местима</t>
  </si>
  <si>
    <t>Технички сектор</t>
  </si>
  <si>
    <t>РЈ за одржавање постојећих и изградњу нових водоводних, канализационих мрежа и димњака</t>
  </si>
  <si>
    <t>Служба за остале комуналне делатности</t>
  </si>
  <si>
    <t>Комунални отпад у Ковину и насељеним местима</t>
  </si>
  <si>
    <t>Чистоћа, зеленило и зимска служба у Ковину и насељеним местима</t>
  </si>
  <si>
    <t>Службе катастра гробља и погребних услуга у Ковину и насељеним местима</t>
  </si>
  <si>
    <t>РЈ Одржавање пумпних постројења на водоводним и канализационим објектима</t>
  </si>
  <si>
    <t>РЈ Грађевинска оператива</t>
  </si>
  <si>
    <t>РЈ Механизација, срвисна служба и бравари</t>
  </si>
  <si>
    <t>Зоохигијенска служба</t>
  </si>
  <si>
    <t>РЈ за производњу биодизела</t>
  </si>
  <si>
    <t>Број на дан 31.12.2024.</t>
  </si>
  <si>
    <t>Број запослених 31.12.2024.</t>
  </si>
  <si>
    <t>Стање на дан 31.12.2024. године</t>
  </si>
  <si>
    <t>одлазак у пензију</t>
  </si>
  <si>
    <t>по добијању сагласности за запошљавање</t>
  </si>
  <si>
    <t>*старозапослени у 2024. години су они запослени који су били у радном односу у предузећу у децембру 2023. године</t>
  </si>
  <si>
    <t>ЈП"КОВИНСКИ КОМУНАЛАЦ" КОВИН НИЈЕ КРЕДИТНО ЗАДУЖЕНО.</t>
  </si>
  <si>
    <t xml:space="preserve">         РАЧУНАРСКА ОПРЕМА    (монитори, рачунари,штампачи,скенери )</t>
  </si>
  <si>
    <t>ПУМПЕ (бунарске, фекалне )</t>
  </si>
  <si>
    <t>СИСТЕМ ЗА ВИДЕО НАДЗОР</t>
  </si>
  <si>
    <t>РЕГИСТАР КАСЕ</t>
  </si>
  <si>
    <t>РУЧНЕ КОСАЧИЦЕ</t>
  </si>
  <si>
    <t>РАЗНИ НАМЕШТАЈ И ОПРЕМА</t>
  </si>
  <si>
    <t>КОНТЕЈНЕРИ</t>
  </si>
  <si>
    <t>КЛИМА УРЕЂАЈИ</t>
  </si>
  <si>
    <t>РАЗНА ОПРЕМА</t>
  </si>
  <si>
    <t>ДЕЛОВИ ЗА БУЛДОЗЕР "LIEBHERR"</t>
  </si>
  <si>
    <t>РАДОВИ НА ГРАЂЕВИНСКИМ ИНСТАЛАЦИЈАМА И ОБЈЕКТИМА ( кров за водовод, постављање бехатон стазе, остали радови на грађ.објектима )</t>
  </si>
  <si>
    <t>УСЛУГЕ РЕМОНТА ВОЗИЛА</t>
  </si>
  <si>
    <t>ПРОГРАМСКИ ПАКЕТИ И ИНФОРМАЦИОНИ СИСТЕМИ (програмски пакети, office, софтвер архивског пословања…)</t>
  </si>
  <si>
    <t>Материјал за израду</t>
  </si>
  <si>
    <t>Канцеларијски материјал</t>
  </si>
  <si>
    <t>Гориво</t>
  </si>
  <si>
    <t>Електрична енергија</t>
  </si>
  <si>
    <t>Пумпе</t>
  </si>
  <si>
    <t>Погребна роба</t>
  </si>
  <si>
    <t>Резервни делови</t>
  </si>
  <si>
    <t>ХТЗ опрема и ситан инвентар</t>
  </si>
  <si>
    <t>Гуме</t>
  </si>
  <si>
    <t>Новине, ревије, публикације…</t>
  </si>
  <si>
    <t>Програмски пакети</t>
  </si>
  <si>
    <t>Софтвер за продајно место</t>
  </si>
  <si>
    <t>Основна средства- разна добра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</si>
  <si>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</si>
  <si>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</si>
  <si>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</si>
  <si>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</si>
  <si>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</si>
  <si>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</si>
  <si>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</si>
  <si>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</si>
  <si>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</si>
  <si>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 xml:space="preserve">Ново специјализовано погребно возила </t>
  </si>
  <si>
    <t>Нов камион смећар</t>
  </si>
  <si>
    <t>Тонери</t>
  </si>
  <si>
    <t>Услуге осигурања</t>
  </si>
  <si>
    <t>Нематеријални трошкови</t>
  </si>
  <si>
    <t>Трошкови непроизводних услуга</t>
  </si>
  <si>
    <t>Услуге хотела, ресторана, трговине</t>
  </si>
  <si>
    <t>Трошкови грејања</t>
  </si>
  <si>
    <t>Услуге друмског превоза</t>
  </si>
  <si>
    <t>Телекомуникационе услуге</t>
  </si>
  <si>
    <t>Трошкови одржавања основних средстава</t>
  </si>
  <si>
    <t>Услуге интернета</t>
  </si>
  <si>
    <t>Изнајмљивање, закуп</t>
  </si>
  <si>
    <t>Услуге рекламирања</t>
  </si>
  <si>
    <t>Банкарске услуге</t>
  </si>
  <si>
    <t>Поштанске услуге</t>
  </si>
  <si>
    <t>Услуге техничког прегледа возила</t>
  </si>
  <si>
    <t>Услуге оглашавања и маркетинга</t>
  </si>
  <si>
    <t>Уговор о делу</t>
  </si>
  <si>
    <t>Привремено повремени послови</t>
  </si>
  <si>
    <t>Услуге извршитеља</t>
  </si>
  <si>
    <t>Услуге ремонта возила</t>
  </si>
  <si>
    <t>Радови на грађевинским инсталацијама и објектима</t>
  </si>
  <si>
    <t>УСЛУГА ИЗРАДЕ СОФТВЕРА ЗА ПРОДАЈНО МЕСТО</t>
  </si>
  <si>
    <t>** старозапослени у 2024. години су они запослени који су били у радном односу у децембру 2023. године</t>
  </si>
  <si>
    <t xml:space="preserve">НАПОМЕНА: </t>
  </si>
  <si>
    <t>Пријем кадрова у периоду 
01.01-31.03.2025.</t>
  </si>
  <si>
    <t>Стање на дан 31.03.2025. године</t>
  </si>
  <si>
    <t>Одлив кадрова у периоду 
01.01-31.03.2025.</t>
  </si>
  <si>
    <t>Одлив кадрова у периоду 
01.04-30.06.2025.</t>
  </si>
  <si>
    <t>Пријем кадрова у периоду 
01.04-30.06.2025.</t>
  </si>
  <si>
    <t>Стање на дан 30.06.2025. године</t>
  </si>
  <si>
    <t>Стање на дан 31.12.2025. године</t>
  </si>
  <si>
    <t>Пријем кадрова у периоду 
01.10-31.12.2025.</t>
  </si>
  <si>
    <t>Одлив кадрова у периоду 
01.10-31.12.2025.</t>
  </si>
  <si>
    <t>Стање на дан 30.09.2025. године</t>
  </si>
  <si>
    <t>Пријем кадрова у периоду 
01.07-30.09.2025.</t>
  </si>
  <si>
    <t>Одлив кадрова у периоду 
01.07-30.09.2025.</t>
  </si>
  <si>
    <t>Број на дан 31.12.2025.</t>
  </si>
  <si>
    <t>Број запослених 31.12.2025.</t>
  </si>
  <si>
    <t>за период од 01.01.2024. до 31.12.2024. године</t>
  </si>
  <si>
    <t>План
01.01-31.12.2024.</t>
  </si>
  <si>
    <t>Реализација (процена)
01.01-31.12.2024.</t>
  </si>
  <si>
    <t>2027. година</t>
  </si>
  <si>
    <t>у периоду од 01.01. до 31.12.2025. године</t>
  </si>
  <si>
    <t>План 
01.01-31.03.2025.</t>
  </si>
  <si>
    <t>План
01.01-30.06.2025.</t>
  </si>
  <si>
    <t>План 
01.01-30.09.2025.</t>
  </si>
  <si>
    <t>План 
01.01-31.12.2025.</t>
  </si>
  <si>
    <t xml:space="preserve">У складу са чл.27К Закона </t>
  </si>
  <si>
    <t>Број запослених по секторима / организационим јединицама на дан 31.12.2024. године</t>
  </si>
  <si>
    <t>План за период 01.01-31.12.2025. године</t>
  </si>
  <si>
    <t xml:space="preserve"> 01.01-31.12.2024. године</t>
  </si>
  <si>
    <t xml:space="preserve">План 
01.01-31.12.2024. </t>
  </si>
  <si>
    <t xml:space="preserve">Реализација (процена) 
01.01-31.12.2024. </t>
  </si>
  <si>
    <t>План
01.01-31.03.2025.</t>
  </si>
  <si>
    <t>План
01.01-30.09.2025.</t>
  </si>
  <si>
    <t>Надзорни одбор / Скупштина                               реализација 2024. година</t>
  </si>
  <si>
    <t>Надзорни одбор / Скупштина                                                          план 2025. година</t>
  </si>
  <si>
    <t>Надзорни одбор / Скупштина                                            реализација 2024. година</t>
  </si>
  <si>
    <t>Надзорни одбор / Скупштина                                                            план 2025. година</t>
  </si>
  <si>
    <t>Комисија за ревизију                                                реализација 2024. година</t>
  </si>
  <si>
    <t>Комисија за ревизију                                                           план 2025. година</t>
  </si>
  <si>
    <t>Комисија за ревизију                                                 реализација 2024. година</t>
  </si>
  <si>
    <t>Комисија за ревизију                                                         план 2025. година</t>
  </si>
  <si>
    <t>Стање кредитне задужености у оригиналној валути
на дан 31.12.2024. године</t>
  </si>
  <si>
    <t>Стање кредитне задужености у динарима
на дан 31.12.2024.
године</t>
  </si>
  <si>
    <t xml:space="preserve"> План плаћања по кредиту за 2025. годину  у динарима</t>
  </si>
  <si>
    <t>Стање кредитне задужености у оригиналној валути
на дан 31.12.2025. године</t>
  </si>
  <si>
    <t>Стање кредитне задужености у динарима
на дан 31.12.2025. године</t>
  </si>
  <si>
    <t>Реализација (процена)                             у 2024. години</t>
  </si>
  <si>
    <t>Исплаћена у 2024. години</t>
  </si>
  <si>
    <t>Планирана у 2025. години</t>
  </si>
  <si>
    <t>План                
01.01-31.03.2025.</t>
  </si>
  <si>
    <t>План                  
01.01-31.12.2025.</t>
  </si>
  <si>
    <t>БИЛАНС СТАЊА  на дан 31.12.2025. године</t>
  </si>
  <si>
    <t>План                  31.03.2025.</t>
  </si>
  <si>
    <t>План             30.06.2025.</t>
  </si>
  <si>
    <t>План              30.09.2025.</t>
  </si>
  <si>
    <t>План            31.12.2025.</t>
  </si>
  <si>
    <t>Дизел агрегати са монтажом и пуштањем у рад</t>
  </si>
  <si>
    <t>Реализовано закључно са 31.12.2024. године</t>
  </si>
  <si>
    <t>План 2025. година</t>
  </si>
  <si>
    <t xml:space="preserve">План                                2026. година                 </t>
  </si>
  <si>
    <t xml:space="preserve">План                               2027. година                 </t>
  </si>
  <si>
    <t xml:space="preserve">НОВ КАМИОН СМЕЋАР </t>
  </si>
  <si>
    <t>ДИЗЕЛ АГРЕГАТИ СА МОНТАЖОМ И ПУШТАЊЕМ У РАД</t>
  </si>
  <si>
    <t>СЕРВЕРИ</t>
  </si>
  <si>
    <t>за период од 01.01.2025. до 31.12.2025. године</t>
  </si>
  <si>
    <t>Исплаћена маса за зараде, број запослених и просечна зарада по месецима за 2024. годину*- Бруто 1</t>
  </si>
  <si>
    <t xml:space="preserve">Планирана маса за зараде, број запослених и просечна зарада по месецима за 2025. годину - Бруто 1 </t>
  </si>
  <si>
    <t>*старозапослени у 2025. години су они запослени који су били у радном односу у предузећу у децембру 2024. године</t>
  </si>
  <si>
    <t>Планирана маса за зараде увећана за доприносе на зараде, број запослених и просечна зарада по месецима за 2025. годину - Бруто 2</t>
  </si>
  <si>
    <t>2023. година реализација</t>
  </si>
  <si>
    <t>2024. година реализација (процена)</t>
  </si>
  <si>
    <t>Стање на дан 31.12.2024.</t>
  </si>
  <si>
    <t>План на дан 31.12.2025.</t>
  </si>
  <si>
    <t>Реализација (процена) на дан 31.12.2024.</t>
  </si>
  <si>
    <t>Напомена: У последњој колони код % одступања реализације у односу на реализацију претходне године, пореде се план за 2025. годину и реализација из 2024. године.</t>
  </si>
  <si>
    <t>НОВО СПЕЦИЈАЛИЗОВАНО ПОГРЕБНО ВОЗИЛО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</si>
</sst>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\+0%;\-0%;0%;"/>
  </numFmts>
  <fonts count="56" x14ac:knownFonts="1">
    <font>
      <sz val="10"/>
      <name val="Arial"/>
    </font>
    <font>
      <sz val="10"/>
      <name val="Arial"/>
      <family val="2"/>
    </font>
    <font>
      <sz val="12"/>
      <name val="Times New Roman"/>
      <family val="1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2"/>
      <name val="Arial"/>
      <family val="2"/>
    </font>
    <font>
      <sz val="12"/>
      <name val="Times New Roman"/>
      <family val="1"/>
    </font>
    <font>
      <sz val="11"/>
      <color indexed="8"/>
      <name val="Arial"/>
      <family val="2"/>
    </font>
    <font>
      <sz val="11"/>
      <color indexed="8"/>
      <name val="Calibri"/>
      <family val="2"/>
      <charset val="238"/>
    </font>
    <font>
      <sz val="10"/>
      <name val="Arial"/>
      <family val="2"/>
    </font>
    <font>
      <sz val="10"/>
      <name val="Times New Roman"/>
      <family val="1"/>
    </font>
    <font>
      <sz val="9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sz val="12"/>
      <name val="Times New Roman"/>
      <family val="2"/>
      <charset val="238"/>
    </font>
    <font>
      <sz val="12"/>
      <name val="Times New Roman"/>
      <family val="2"/>
    </font>
    <font>
      <sz val="8"/>
      <name val="Arial"/>
      <family val="2"/>
    </font>
    <font>
      <sz val="14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i/>
      <sz val="12"/>
      <name val="Arial"/>
      <family val="2"/>
    </font>
    <font>
      <b/>
      <i/>
      <sz val="10"/>
      <name val="Arial"/>
      <family val="2"/>
    </font>
    <font>
      <b/>
      <sz val="14"/>
      <color indexed="8"/>
      <name val="Arial"/>
      <family val="2"/>
    </font>
    <font>
      <b/>
      <sz val="16"/>
      <color indexed="8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2"/>
      <color rgb="FF000000"/>
      <name val="Times New Roman"/>
      <family val="2"/>
    </font>
    <font>
      <sz val="12"/>
      <color rgb="FF000000"/>
      <name val="Times New Roman"/>
      <family val="1"/>
    </font>
    <font>
      <b/>
      <sz val="10"/>
      <color rgb="FF000000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sz val="12"/>
      <color theme="0"/>
      <name val="Times New Roman"/>
      <family val="2"/>
    </font>
    <font>
      <sz val="12"/>
      <color theme="0"/>
      <name val="Arial"/>
      <family val="2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sz val="11"/>
      <color theme="1"/>
      <name val="Arial"/>
      <family val="2"/>
    </font>
    <font>
      <b/>
      <sz val="12"/>
      <color rgb="FFFF0000"/>
      <name val="Arial"/>
      <family val="2"/>
    </font>
    <font>
      <sz val="12"/>
      <color rgb="FFFF0000"/>
      <name val="Arial"/>
      <family val="2"/>
    </font>
    <font>
      <sz val="9"/>
      <color rgb="FF000000"/>
      <name val="Arial"/>
      <family val="2"/>
    </font>
    <font>
      <b/>
      <sz val="14"/>
      <color rgb="FF000000"/>
      <name val="Arial"/>
      <family val="2"/>
    </font>
    <font>
      <sz val="12"/>
      <name val="Arial"/>
      <family val="2"/>
      <charset val="238"/>
    </font>
    <font>
      <sz val="10"/>
      <color theme="1"/>
      <name val="Times New Roman"/>
      <family val="1"/>
    </font>
    <font>
      <b/>
      <sz val="14"/>
      <name val="Times New Roman"/>
      <family val="1"/>
    </font>
    <font>
      <b/>
      <sz val="14"/>
      <color indexed="8"/>
      <name val="Times New Roman"/>
      <family val="1"/>
    </font>
    <font>
      <b/>
      <sz val="14"/>
      <color indexed="8"/>
      <name val="Times New Roman"/>
      <family val="1"/>
      <charset val="238"/>
    </font>
    <font>
      <b/>
      <sz val="14"/>
      <color rgb="FFFF0000"/>
      <name val="Times New Roman"/>
      <family val="1"/>
      <charset val="238"/>
    </font>
    <font>
      <b/>
      <sz val="10"/>
      <name val="Arial"/>
      <family val="2"/>
      <charset val="238"/>
    </font>
    <font>
      <b/>
      <sz val="14"/>
      <name val="Times New Roman"/>
      <family val="1"/>
      <charset val="238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3D3D3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2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 diagonalUp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rgb="FF000000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thin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/>
      <right style="medium">
        <color indexed="64"/>
      </right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7">
    <xf numFmtId="0" fontId="0" fillId="0" borderId="0"/>
    <xf numFmtId="164" fontId="4" fillId="0" borderId="0" applyFont="0" applyFill="0" applyBorder="0" applyAlignment="0" applyProtection="0"/>
    <xf numFmtId="0" fontId="8" fillId="0" borderId="0"/>
    <xf numFmtId="0" fontId="4" fillId="0" borderId="0"/>
    <xf numFmtId="0" fontId="31" fillId="0" borderId="0"/>
    <xf numFmtId="9" fontId="1" fillId="0" borderId="0" applyFont="0" applyFill="0" applyBorder="0" applyAlignment="0" applyProtection="0"/>
    <xf numFmtId="0" fontId="4" fillId="0" borderId="0"/>
  </cellStyleXfs>
  <cellXfs count="1034">
    <xf numFmtId="0" fontId="0" fillId="0" borderId="0" xfId="0"/>
    <xf numFmtId="0" fontId="6" fillId="0" borderId="0" xfId="0" applyFont="1"/>
    <xf numFmtId="0" fontId="5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5" fillId="0" borderId="0" xfId="0" applyFont="1"/>
    <xf numFmtId="0" fontId="7" fillId="0" borderId="0" xfId="0" applyFont="1"/>
    <xf numFmtId="0" fontId="9" fillId="0" borderId="0" xfId="0" applyFont="1"/>
    <xf numFmtId="0" fontId="2" fillId="0" borderId="1" xfId="0" applyFont="1" applyBorder="1" applyAlignment="1">
      <alignment vertical="center"/>
    </xf>
    <xf numFmtId="0" fontId="9" fillId="0" borderId="2" xfId="0" applyFont="1" applyBorder="1"/>
    <xf numFmtId="3" fontId="9" fillId="0" borderId="3" xfId="0" applyNumberFormat="1" applyFont="1" applyBorder="1" applyAlignment="1">
      <alignment horizontal="center" vertical="center"/>
    </xf>
    <xf numFmtId="3" fontId="9" fillId="0" borderId="4" xfId="0" applyNumberFormat="1" applyFont="1" applyBorder="1" applyAlignment="1">
      <alignment horizontal="center" vertical="center"/>
    </xf>
    <xf numFmtId="0" fontId="7" fillId="0" borderId="2" xfId="0" applyFont="1" applyBorder="1"/>
    <xf numFmtId="0" fontId="32" fillId="0" borderId="0" xfId="0" applyFont="1"/>
    <xf numFmtId="0" fontId="11" fillId="4" borderId="4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vertical="center" wrapText="1"/>
    </xf>
    <xf numFmtId="0" fontId="12" fillId="4" borderId="6" xfId="0" applyFont="1" applyFill="1" applyBorder="1" applyAlignment="1">
      <alignment vertical="center" wrapText="1"/>
    </xf>
    <xf numFmtId="0" fontId="12" fillId="4" borderId="7" xfId="0" applyFont="1" applyFill="1" applyBorder="1" applyAlignment="1">
      <alignment vertical="center" wrapText="1"/>
    </xf>
    <xf numFmtId="0" fontId="11" fillId="4" borderId="6" xfId="0" applyFont="1" applyFill="1" applyBorder="1" applyAlignment="1">
      <alignment vertical="center" wrapText="1"/>
    </xf>
    <xf numFmtId="0" fontId="11" fillId="4" borderId="7" xfId="0" applyFont="1" applyFill="1" applyBorder="1" applyAlignment="1">
      <alignment vertical="center" wrapText="1"/>
    </xf>
    <xf numFmtId="0" fontId="11" fillId="4" borderId="4" xfId="0" applyFont="1" applyFill="1" applyBorder="1" applyAlignment="1">
      <alignment vertical="center" wrapText="1"/>
    </xf>
    <xf numFmtId="49" fontId="12" fillId="4" borderId="4" xfId="0" applyNumberFormat="1" applyFont="1" applyFill="1" applyBorder="1" applyAlignment="1">
      <alignment horizontal="center" vertical="center" wrapText="1"/>
    </xf>
    <xf numFmtId="3" fontId="10" fillId="5" borderId="5" xfId="0" applyNumberFormat="1" applyFont="1" applyFill="1" applyBorder="1" applyAlignment="1">
      <alignment horizontal="center" vertical="center" wrapText="1"/>
    </xf>
    <xf numFmtId="0" fontId="10" fillId="5" borderId="8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1" fillId="4" borderId="3" xfId="0" applyFont="1" applyFill="1" applyBorder="1" applyAlignment="1">
      <alignment horizontal="center" vertical="center" wrapText="1"/>
    </xf>
    <xf numFmtId="0" fontId="12" fillId="4" borderId="3" xfId="0" applyFont="1" applyFill="1" applyBorder="1" applyAlignment="1">
      <alignment vertical="center" wrapText="1"/>
    </xf>
    <xf numFmtId="49" fontId="11" fillId="4" borderId="3" xfId="0" applyNumberFormat="1" applyFont="1" applyFill="1" applyBorder="1" applyAlignment="1">
      <alignment horizontal="center" vertical="center" wrapText="1"/>
    </xf>
    <xf numFmtId="0" fontId="11" fillId="4" borderId="9" xfId="0" applyFont="1" applyFill="1" applyBorder="1" applyAlignment="1">
      <alignment horizontal="center" vertical="center" wrapText="1"/>
    </xf>
    <xf numFmtId="3" fontId="10" fillId="5" borderId="11" xfId="0" applyNumberFormat="1" applyFont="1" applyFill="1" applyBorder="1" applyAlignment="1">
      <alignment horizontal="center" vertical="center" wrapText="1"/>
    </xf>
    <xf numFmtId="3" fontId="10" fillId="5" borderId="3" xfId="0" applyNumberFormat="1" applyFont="1" applyFill="1" applyBorder="1" applyAlignment="1">
      <alignment horizontal="center" vertical="center" wrapText="1"/>
    </xf>
    <xf numFmtId="3" fontId="10" fillId="5" borderId="12" xfId="0" applyNumberFormat="1" applyFont="1" applyFill="1" applyBorder="1" applyAlignment="1">
      <alignment horizontal="center" vertical="center" wrapText="1"/>
    </xf>
    <xf numFmtId="3" fontId="0" fillId="0" borderId="4" xfId="0" applyNumberFormat="1" applyBorder="1" applyAlignment="1">
      <alignment horizontal="center" vertical="center"/>
    </xf>
    <xf numFmtId="3" fontId="0" fillId="0" borderId="14" xfId="0" applyNumberFormat="1" applyBorder="1" applyAlignment="1">
      <alignment horizontal="center" vertical="center"/>
    </xf>
    <xf numFmtId="0" fontId="9" fillId="0" borderId="0" xfId="0" applyFont="1" applyAlignment="1">
      <alignment horizontal="right"/>
    </xf>
    <xf numFmtId="0" fontId="13" fillId="0" borderId="0" xfId="0" applyFont="1" applyAlignment="1">
      <alignment horizontal="right"/>
    </xf>
    <xf numFmtId="0" fontId="11" fillId="4" borderId="15" xfId="0" applyFont="1" applyFill="1" applyBorder="1" applyAlignment="1">
      <alignment horizontal="center" vertical="center" wrapText="1"/>
    </xf>
    <xf numFmtId="0" fontId="0" fillId="0" borderId="2" xfId="0" applyBorder="1"/>
    <xf numFmtId="0" fontId="11" fillId="4" borderId="16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right"/>
    </xf>
    <xf numFmtId="0" fontId="15" fillId="0" borderId="0" xfId="0" applyFont="1" applyAlignment="1">
      <alignment horizontal="right"/>
    </xf>
    <xf numFmtId="0" fontId="18" fillId="0" borderId="0" xfId="0" applyFont="1"/>
    <xf numFmtId="0" fontId="11" fillId="0" borderId="0" xfId="0" applyFont="1" applyAlignment="1">
      <alignment horizontal="right" vertical="center" wrapText="1"/>
    </xf>
    <xf numFmtId="0" fontId="11" fillId="4" borderId="17" xfId="0" applyFont="1" applyFill="1" applyBorder="1" applyAlignment="1">
      <alignment horizontal="center" vertical="center" wrapText="1"/>
    </xf>
    <xf numFmtId="0" fontId="11" fillId="4" borderId="3" xfId="0" applyFont="1" applyFill="1" applyBorder="1" applyAlignment="1">
      <alignment vertical="center" wrapText="1"/>
    </xf>
    <xf numFmtId="0" fontId="11" fillId="4" borderId="18" xfId="0" applyFont="1" applyFill="1" applyBorder="1" applyAlignment="1">
      <alignment horizontal="center" vertical="center" wrapText="1"/>
    </xf>
    <xf numFmtId="0" fontId="18" fillId="0" borderId="2" xfId="0" applyFont="1" applyBorder="1"/>
    <xf numFmtId="0" fontId="12" fillId="4" borderId="19" xfId="0" applyFont="1" applyFill="1" applyBorder="1" applyAlignment="1">
      <alignment vertical="center" wrapText="1"/>
    </xf>
    <xf numFmtId="0" fontId="11" fillId="4" borderId="12" xfId="0" applyFont="1" applyFill="1" applyBorder="1" applyAlignment="1">
      <alignment horizontal="center" vertical="center" wrapText="1"/>
    </xf>
    <xf numFmtId="0" fontId="15" fillId="0" borderId="0" xfId="0" applyFont="1" applyAlignment="1">
      <alignment vertical="center" wrapText="1"/>
    </xf>
    <xf numFmtId="0" fontId="13" fillId="0" borderId="0" xfId="0" applyFont="1" applyAlignment="1">
      <alignment horizontal="right" vertical="center" wrapText="1"/>
    </xf>
    <xf numFmtId="0" fontId="14" fillId="0" borderId="0" xfId="0" applyFont="1" applyAlignment="1">
      <alignment horizontal="right" vertical="center" wrapText="1"/>
    </xf>
    <xf numFmtId="0" fontId="15" fillId="0" borderId="0" xfId="0" applyFont="1" applyAlignment="1">
      <alignment horizontal="center"/>
    </xf>
    <xf numFmtId="0" fontId="11" fillId="4" borderId="5" xfId="0" applyFont="1" applyFill="1" applyBorder="1" applyAlignment="1">
      <alignment horizontal="center" vertical="center" wrapText="1"/>
    </xf>
    <xf numFmtId="0" fontId="11" fillId="4" borderId="21" xfId="0" applyFont="1" applyFill="1" applyBorder="1" applyAlignment="1">
      <alignment horizontal="center" vertical="center" wrapText="1"/>
    </xf>
    <xf numFmtId="0" fontId="33" fillId="0" borderId="0" xfId="0" applyFont="1"/>
    <xf numFmtId="0" fontId="33" fillId="0" borderId="2" xfId="0" applyFont="1" applyBorder="1"/>
    <xf numFmtId="0" fontId="34" fillId="0" borderId="0" xfId="0" applyFont="1"/>
    <xf numFmtId="0" fontId="35" fillId="6" borderId="98" xfId="0" applyFont="1" applyFill="1" applyBorder="1" applyAlignment="1">
      <alignment horizontal="center" vertical="center" wrapText="1"/>
    </xf>
    <xf numFmtId="0" fontId="35" fillId="6" borderId="99" xfId="0" applyFont="1" applyFill="1" applyBorder="1" applyAlignment="1">
      <alignment horizontal="center" vertical="center" wrapText="1"/>
    </xf>
    <xf numFmtId="0" fontId="35" fillId="6" borderId="100" xfId="0" applyFont="1" applyFill="1" applyBorder="1" applyAlignment="1">
      <alignment horizontal="center" vertical="center" wrapText="1"/>
    </xf>
    <xf numFmtId="0" fontId="36" fillId="0" borderId="22" xfId="0" applyFont="1" applyBorder="1" applyAlignment="1">
      <alignment horizontal="center" vertical="center"/>
    </xf>
    <xf numFmtId="0" fontId="36" fillId="0" borderId="20" xfId="0" applyFont="1" applyBorder="1" applyAlignment="1">
      <alignment horizontal="center" vertical="center"/>
    </xf>
    <xf numFmtId="0" fontId="36" fillId="0" borderId="7" xfId="0" applyFont="1" applyBorder="1" applyAlignment="1">
      <alignment horizontal="center" vertical="center"/>
    </xf>
    <xf numFmtId="0" fontId="36" fillId="0" borderId="23" xfId="0" applyFont="1" applyBorder="1" applyAlignment="1">
      <alignment horizontal="center" vertical="center"/>
    </xf>
    <xf numFmtId="0" fontId="36" fillId="0" borderId="24" xfId="0" applyFont="1" applyBorder="1" applyAlignment="1">
      <alignment horizontal="center" vertical="center"/>
    </xf>
    <xf numFmtId="0" fontId="36" fillId="0" borderId="10" xfId="0" applyFont="1" applyBorder="1" applyAlignment="1">
      <alignment horizontal="center" vertical="center"/>
    </xf>
    <xf numFmtId="0" fontId="36" fillId="0" borderId="15" xfId="0" applyFont="1" applyBorder="1" applyAlignment="1">
      <alignment horizontal="center" vertical="center"/>
    </xf>
    <xf numFmtId="0" fontId="36" fillId="0" borderId="4" xfId="0" applyFont="1" applyBorder="1" applyAlignment="1">
      <alignment horizontal="center" vertical="center"/>
    </xf>
    <xf numFmtId="0" fontId="36" fillId="0" borderId="14" xfId="0" applyFont="1" applyBorder="1" applyAlignment="1">
      <alignment horizontal="center" vertical="center"/>
    </xf>
    <xf numFmtId="0" fontId="36" fillId="0" borderId="25" xfId="0" applyFont="1" applyBorder="1" applyAlignment="1">
      <alignment horizontal="center" vertical="center"/>
    </xf>
    <xf numFmtId="0" fontId="36" fillId="0" borderId="26" xfId="0" applyFont="1" applyBorder="1" applyAlignment="1">
      <alignment horizontal="center" vertical="center"/>
    </xf>
    <xf numFmtId="0" fontId="36" fillId="0" borderId="13" xfId="0" applyFont="1" applyBorder="1" applyAlignment="1">
      <alignment horizontal="center" vertical="center"/>
    </xf>
    <xf numFmtId="0" fontId="36" fillId="0" borderId="27" xfId="0" applyFont="1" applyBorder="1" applyAlignment="1">
      <alignment horizontal="left" vertical="center" wrapText="1"/>
    </xf>
    <xf numFmtId="0" fontId="36" fillId="0" borderId="28" xfId="0" applyFont="1" applyBorder="1" applyAlignment="1">
      <alignment horizontal="left" vertical="center" wrapText="1"/>
    </xf>
    <xf numFmtId="0" fontId="36" fillId="0" borderId="23" xfId="0" applyFont="1" applyBorder="1" applyAlignment="1">
      <alignment horizontal="left" vertical="center" wrapText="1"/>
    </xf>
    <xf numFmtId="0" fontId="36" fillId="0" borderId="25" xfId="0" applyFont="1" applyBorder="1" applyAlignment="1">
      <alignment horizontal="left" vertical="center" wrapText="1"/>
    </xf>
    <xf numFmtId="0" fontId="36" fillId="0" borderId="29" xfId="0" applyFont="1" applyBorder="1" applyAlignment="1">
      <alignment horizontal="left" vertical="center" wrapText="1"/>
    </xf>
    <xf numFmtId="0" fontId="36" fillId="0" borderId="30" xfId="0" applyFont="1" applyBorder="1" applyAlignment="1">
      <alignment horizontal="center" vertical="center"/>
    </xf>
    <xf numFmtId="0" fontId="36" fillId="0" borderId="31" xfId="0" applyFont="1" applyBorder="1" applyAlignment="1">
      <alignment horizontal="center" vertical="center"/>
    </xf>
    <xf numFmtId="0" fontId="36" fillId="0" borderId="9" xfId="0" applyFont="1" applyBorder="1" applyAlignment="1">
      <alignment horizontal="center" vertical="center"/>
    </xf>
    <xf numFmtId="0" fontId="36" fillId="0" borderId="16" xfId="0" applyFont="1" applyBorder="1" applyAlignment="1">
      <alignment horizontal="center" vertical="center"/>
    </xf>
    <xf numFmtId="0" fontId="36" fillId="0" borderId="3" xfId="0" applyFont="1" applyBorder="1" applyAlignment="1">
      <alignment horizontal="center" vertical="center"/>
    </xf>
    <xf numFmtId="0" fontId="36" fillId="0" borderId="12" xfId="0" applyFont="1" applyBorder="1" applyAlignment="1">
      <alignment horizontal="center" vertical="center"/>
    </xf>
    <xf numFmtId="0" fontId="36" fillId="0" borderId="30" xfId="0" applyFont="1" applyBorder="1" applyAlignment="1">
      <alignment horizontal="left" vertical="center" wrapText="1"/>
    </xf>
    <xf numFmtId="0" fontId="37" fillId="0" borderId="0" xfId="0" applyFont="1" applyAlignment="1">
      <alignment horizontal="right"/>
    </xf>
    <xf numFmtId="0" fontId="38" fillId="0" borderId="0" xfId="0" applyFont="1" applyProtection="1">
      <protection hidden="1"/>
    </xf>
    <xf numFmtId="0" fontId="33" fillId="0" borderId="0" xfId="0" applyFont="1" applyProtection="1">
      <protection hidden="1"/>
    </xf>
    <xf numFmtId="0" fontId="33" fillId="0" borderId="0" xfId="0" applyFont="1" applyProtection="1">
      <protection locked="0"/>
    </xf>
    <xf numFmtId="0" fontId="33" fillId="0" borderId="2" xfId="0" applyFont="1" applyBorder="1" applyProtection="1">
      <protection locked="0"/>
    </xf>
    <xf numFmtId="0" fontId="19" fillId="0" borderId="0" xfId="0" applyFont="1" applyProtection="1">
      <protection locked="0"/>
    </xf>
    <xf numFmtId="0" fontId="39" fillId="0" borderId="0" xfId="0" applyFont="1" applyProtection="1">
      <protection hidden="1"/>
    </xf>
    <xf numFmtId="0" fontId="40" fillId="0" borderId="0" xfId="0" applyFont="1" applyProtection="1">
      <protection hidden="1"/>
    </xf>
    <xf numFmtId="0" fontId="40" fillId="0" borderId="0" xfId="0" applyFont="1" applyProtection="1">
      <protection locked="0"/>
    </xf>
    <xf numFmtId="0" fontId="41" fillId="0" borderId="0" xfId="0" applyFont="1" applyProtection="1">
      <protection locked="0"/>
    </xf>
    <xf numFmtId="0" fontId="35" fillId="7" borderId="9" xfId="0" applyFont="1" applyFill="1" applyBorder="1" applyAlignment="1" applyProtection="1">
      <alignment horizontal="center" vertical="center"/>
      <protection locked="0"/>
    </xf>
    <xf numFmtId="0" fontId="35" fillId="7" borderId="105" xfId="0" applyFont="1" applyFill="1" applyBorder="1" applyAlignment="1" applyProtection="1">
      <alignment horizontal="center" vertical="center" wrapText="1"/>
      <protection locked="0"/>
    </xf>
    <xf numFmtId="0" fontId="35" fillId="7" borderId="31" xfId="0" applyFont="1" applyFill="1" applyBorder="1" applyAlignment="1" applyProtection="1">
      <alignment horizontal="center" vertical="center"/>
      <protection locked="0"/>
    </xf>
    <xf numFmtId="0" fontId="35" fillId="7" borderId="12" xfId="0" applyFont="1" applyFill="1" applyBorder="1" applyAlignment="1" applyProtection="1">
      <alignment horizontal="center" vertical="center" wrapText="1"/>
      <protection locked="0"/>
    </xf>
    <xf numFmtId="0" fontId="35" fillId="7" borderId="106" xfId="0" applyFont="1" applyFill="1" applyBorder="1" applyAlignment="1" applyProtection="1">
      <alignment horizontal="center" vertical="center" wrapText="1"/>
      <protection locked="0"/>
    </xf>
    <xf numFmtId="0" fontId="36" fillId="0" borderId="26" xfId="0" applyFont="1" applyBorder="1" applyAlignment="1" applyProtection="1">
      <alignment horizontal="center" vertical="center"/>
      <protection locked="0"/>
    </xf>
    <xf numFmtId="0" fontId="36" fillId="8" borderId="32" xfId="0" applyFont="1" applyFill="1" applyBorder="1" applyAlignment="1" applyProtection="1">
      <alignment horizontal="center" vertical="center"/>
      <protection hidden="1"/>
    </xf>
    <xf numFmtId="0" fontId="36" fillId="0" borderId="20" xfId="0" applyFont="1" applyBorder="1" applyAlignment="1" applyProtection="1">
      <alignment horizontal="center" vertical="center"/>
      <protection locked="0"/>
    </xf>
    <xf numFmtId="0" fontId="36" fillId="8" borderId="13" xfId="0" applyFont="1" applyFill="1" applyBorder="1" applyAlignment="1" applyProtection="1">
      <alignment horizontal="center" vertical="center"/>
      <protection hidden="1"/>
    </xf>
    <xf numFmtId="0" fontId="36" fillId="8" borderId="20" xfId="0" applyFont="1" applyFill="1" applyBorder="1" applyAlignment="1" applyProtection="1">
      <alignment horizontal="center" vertical="center"/>
      <protection hidden="1"/>
    </xf>
    <xf numFmtId="0" fontId="36" fillId="0" borderId="23" xfId="0" applyFont="1" applyBorder="1" applyAlignment="1" applyProtection="1">
      <alignment horizontal="left" vertical="center" wrapText="1"/>
      <protection locked="0"/>
    </xf>
    <xf numFmtId="0" fontId="36" fillId="0" borderId="22" xfId="0" applyFont="1" applyBorder="1" applyAlignment="1" applyProtection="1">
      <alignment horizontal="left" vertical="center" wrapText="1"/>
      <protection locked="0"/>
    </xf>
    <xf numFmtId="0" fontId="36" fillId="0" borderId="24" xfId="0" applyFont="1" applyBorder="1" applyAlignment="1" applyProtection="1">
      <alignment horizontal="left" vertical="center" wrapText="1"/>
      <protection locked="0"/>
    </xf>
    <xf numFmtId="0" fontId="42" fillId="0" borderId="0" xfId="0" applyFont="1" applyProtection="1">
      <protection locked="0"/>
    </xf>
    <xf numFmtId="0" fontId="35" fillId="0" borderId="0" xfId="0" applyFont="1" applyProtection="1">
      <protection locked="0"/>
    </xf>
    <xf numFmtId="3" fontId="36" fillId="0" borderId="34" xfId="0" applyNumberFormat="1" applyFont="1" applyBorder="1" applyAlignment="1" applyProtection="1">
      <alignment horizontal="center" vertical="center" wrapText="1"/>
      <protection locked="0"/>
    </xf>
    <xf numFmtId="3" fontId="36" fillId="0" borderId="27" xfId="0" applyNumberFormat="1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right"/>
    </xf>
    <xf numFmtId="3" fontId="10" fillId="5" borderId="8" xfId="0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horizontal="right" vertical="center"/>
    </xf>
    <xf numFmtId="0" fontId="9" fillId="0" borderId="1" xfId="0" applyFont="1" applyBorder="1" applyAlignment="1">
      <alignment horizontal="right" vertical="center"/>
    </xf>
    <xf numFmtId="3" fontId="5" fillId="0" borderId="4" xfId="0" applyNumberFormat="1" applyFont="1" applyBorder="1" applyAlignment="1">
      <alignment horizontal="center" vertical="center"/>
    </xf>
    <xf numFmtId="3" fontId="5" fillId="0" borderId="14" xfId="0" applyNumberFormat="1" applyFont="1" applyBorder="1" applyAlignment="1">
      <alignment horizontal="center" vertical="center"/>
    </xf>
    <xf numFmtId="3" fontId="5" fillId="0" borderId="3" xfId="0" applyNumberFormat="1" applyFont="1" applyBorder="1" applyAlignment="1">
      <alignment horizontal="center" vertical="center"/>
    </xf>
    <xf numFmtId="3" fontId="5" fillId="0" borderId="12" xfId="0" applyNumberFormat="1" applyFont="1" applyBorder="1" applyAlignment="1">
      <alignment horizontal="center" vertical="center"/>
    </xf>
    <xf numFmtId="3" fontId="11" fillId="0" borderId="4" xfId="0" applyNumberFormat="1" applyFont="1" applyBorder="1"/>
    <xf numFmtId="3" fontId="11" fillId="0" borderId="4" xfId="0" applyNumberFormat="1" applyFont="1" applyBorder="1" applyAlignment="1">
      <alignment horizontal="center" vertical="center"/>
    </xf>
    <xf numFmtId="3" fontId="11" fillId="0" borderId="14" xfId="0" applyNumberFormat="1" applyFont="1" applyBorder="1" applyAlignment="1">
      <alignment horizontal="center" vertical="center"/>
    </xf>
    <xf numFmtId="3" fontId="9" fillId="0" borderId="14" xfId="0" applyNumberFormat="1" applyFont="1" applyBorder="1" applyAlignment="1">
      <alignment horizontal="center" vertical="center"/>
    </xf>
    <xf numFmtId="3" fontId="9" fillId="0" borderId="12" xfId="0" applyNumberFormat="1" applyFont="1" applyBorder="1" applyAlignment="1">
      <alignment horizontal="center" vertical="center"/>
    </xf>
    <xf numFmtId="3" fontId="22" fillId="0" borderId="4" xfId="0" applyNumberFormat="1" applyFont="1" applyBorder="1" applyAlignment="1">
      <alignment horizontal="center" vertical="center"/>
    </xf>
    <xf numFmtId="3" fontId="22" fillId="0" borderId="14" xfId="0" applyNumberFormat="1" applyFont="1" applyBorder="1" applyAlignment="1">
      <alignment horizontal="center" vertical="center"/>
    </xf>
    <xf numFmtId="3" fontId="22" fillId="0" borderId="3" xfId="0" applyNumberFormat="1" applyFont="1" applyBorder="1" applyAlignment="1">
      <alignment horizontal="center" vertical="center"/>
    </xf>
    <xf numFmtId="3" fontId="22" fillId="0" borderId="12" xfId="0" applyNumberFormat="1" applyFont="1" applyBorder="1" applyAlignment="1">
      <alignment horizontal="center" vertical="center"/>
    </xf>
    <xf numFmtId="3" fontId="9" fillId="0" borderId="7" xfId="0" applyNumberFormat="1" applyFont="1" applyBorder="1" applyAlignment="1">
      <alignment horizontal="center" vertical="center"/>
    </xf>
    <xf numFmtId="0" fontId="43" fillId="0" borderId="0" xfId="0" applyFont="1"/>
    <xf numFmtId="0" fontId="9" fillId="0" borderId="35" xfId="0" applyFont="1" applyBorder="1"/>
    <xf numFmtId="3" fontId="22" fillId="0" borderId="7" xfId="0" applyNumberFormat="1" applyFont="1" applyBorder="1" applyAlignment="1">
      <alignment horizontal="center" vertical="center"/>
    </xf>
    <xf numFmtId="0" fontId="9" fillId="8" borderId="19" xfId="0" applyFont="1" applyFill="1" applyBorder="1"/>
    <xf numFmtId="0" fontId="9" fillId="9" borderId="36" xfId="0" applyFont="1" applyFill="1" applyBorder="1"/>
    <xf numFmtId="0" fontId="9" fillId="9" borderId="37" xfId="0" applyFont="1" applyFill="1" applyBorder="1" applyAlignment="1">
      <alignment horizontal="right"/>
    </xf>
    <xf numFmtId="0" fontId="9" fillId="0" borderId="0" xfId="0" applyFont="1" applyAlignment="1">
      <alignment wrapText="1"/>
    </xf>
    <xf numFmtId="0" fontId="9" fillId="0" borderId="38" xfId="0" applyFont="1" applyBorder="1"/>
    <xf numFmtId="3" fontId="9" fillId="0" borderId="20" xfId="0" applyNumberFormat="1" applyFont="1" applyBorder="1" applyAlignment="1">
      <alignment horizontal="center" vertical="center"/>
    </xf>
    <xf numFmtId="0" fontId="9" fillId="0" borderId="39" xfId="0" applyFont="1" applyBorder="1"/>
    <xf numFmtId="0" fontId="9" fillId="0" borderId="39" xfId="0" applyFont="1" applyBorder="1" applyAlignment="1">
      <alignment horizontal="center" vertical="center"/>
    </xf>
    <xf numFmtId="0" fontId="9" fillId="0" borderId="1" xfId="0" applyFont="1" applyBorder="1"/>
    <xf numFmtId="0" fontId="9" fillId="0" borderId="40" xfId="0" applyFont="1" applyBorder="1"/>
    <xf numFmtId="0" fontId="9" fillId="0" borderId="41" xfId="0" applyFont="1" applyBorder="1"/>
    <xf numFmtId="0" fontId="9" fillId="9" borderId="0" xfId="0" applyFont="1" applyFill="1"/>
    <xf numFmtId="0" fontId="22" fillId="0" borderId="29" xfId="0" applyFont="1" applyBorder="1"/>
    <xf numFmtId="0" fontId="9" fillId="9" borderId="41" xfId="0" applyFont="1" applyFill="1" applyBorder="1" applyAlignment="1">
      <alignment horizontal="right"/>
    </xf>
    <xf numFmtId="0" fontId="9" fillId="9" borderId="0" xfId="0" applyFont="1" applyFill="1" applyAlignment="1">
      <alignment horizontal="center"/>
    </xf>
    <xf numFmtId="0" fontId="9" fillId="9" borderId="41" xfId="0" applyFont="1" applyFill="1" applyBorder="1" applyAlignment="1">
      <alignment horizontal="center"/>
    </xf>
    <xf numFmtId="0" fontId="9" fillId="9" borderId="0" xfId="0" applyFont="1" applyFill="1" applyAlignment="1">
      <alignment horizontal="right"/>
    </xf>
    <xf numFmtId="0" fontId="9" fillId="9" borderId="41" xfId="0" applyFont="1" applyFill="1" applyBorder="1"/>
    <xf numFmtId="0" fontId="9" fillId="9" borderId="40" xfId="0" applyFont="1" applyFill="1" applyBorder="1" applyAlignment="1">
      <alignment horizontal="right"/>
    </xf>
    <xf numFmtId="0" fontId="9" fillId="9" borderId="34" xfId="0" applyFont="1" applyFill="1" applyBorder="1" applyAlignment="1">
      <alignment horizontal="left"/>
    </xf>
    <xf numFmtId="0" fontId="9" fillId="9" borderId="2" xfId="0" applyFont="1" applyFill="1" applyBorder="1" applyAlignment="1">
      <alignment horizontal="left"/>
    </xf>
    <xf numFmtId="0" fontId="9" fillId="0" borderId="29" xfId="0" applyFont="1" applyBorder="1" applyAlignment="1">
      <alignment horizontal="left"/>
    </xf>
    <xf numFmtId="0" fontId="9" fillId="0" borderId="25" xfId="0" applyFont="1" applyBorder="1" applyAlignment="1">
      <alignment horizontal="left"/>
    </xf>
    <xf numFmtId="0" fontId="9" fillId="0" borderId="25" xfId="0" applyFont="1" applyBorder="1"/>
    <xf numFmtId="0" fontId="9" fillId="0" borderId="29" xfId="0" applyFont="1" applyBorder="1"/>
    <xf numFmtId="0" fontId="9" fillId="8" borderId="25" xfId="0" applyFont="1" applyFill="1" applyBorder="1" applyAlignment="1">
      <alignment horizontal="left"/>
    </xf>
    <xf numFmtId="0" fontId="9" fillId="8" borderId="27" xfId="0" applyFont="1" applyFill="1" applyBorder="1" applyAlignment="1">
      <alignment horizontal="left"/>
    </xf>
    <xf numFmtId="0" fontId="9" fillId="8" borderId="40" xfId="0" applyFont="1" applyFill="1" applyBorder="1" applyAlignment="1">
      <alignment horizontal="left"/>
    </xf>
    <xf numFmtId="3" fontId="5" fillId="0" borderId="15" xfId="0" applyNumberFormat="1" applyFont="1" applyBorder="1" applyAlignment="1">
      <alignment horizontal="center" vertical="center"/>
    </xf>
    <xf numFmtId="3" fontId="5" fillId="0" borderId="7" xfId="0" applyNumberFormat="1" applyFont="1" applyBorder="1" applyAlignment="1">
      <alignment horizontal="center" vertical="center"/>
    </xf>
    <xf numFmtId="3" fontId="5" fillId="0" borderId="6" xfId="0" applyNumberFormat="1" applyFont="1" applyBorder="1" applyAlignment="1">
      <alignment horizontal="center" vertical="center"/>
    </xf>
    <xf numFmtId="3" fontId="5" fillId="0" borderId="13" xfId="0" applyNumberFormat="1" applyFont="1" applyBorder="1" applyAlignment="1">
      <alignment horizontal="center" vertical="center"/>
    </xf>
    <xf numFmtId="3" fontId="11" fillId="0" borderId="7" xfId="0" applyNumberFormat="1" applyFont="1" applyBorder="1" applyAlignment="1">
      <alignment horizontal="center" vertical="center"/>
    </xf>
    <xf numFmtId="3" fontId="11" fillId="0" borderId="6" xfId="0" applyNumberFormat="1" applyFont="1" applyBorder="1" applyAlignment="1">
      <alignment horizontal="center" vertical="center"/>
    </xf>
    <xf numFmtId="3" fontId="11" fillId="0" borderId="43" xfId="0" applyNumberFormat="1" applyFont="1" applyBorder="1" applyAlignment="1">
      <alignment horizontal="center" vertical="center"/>
    </xf>
    <xf numFmtId="3" fontId="11" fillId="0" borderId="13" xfId="0" applyNumberFormat="1" applyFont="1" applyBorder="1" applyAlignment="1">
      <alignment horizontal="center" vertical="center"/>
    </xf>
    <xf numFmtId="3" fontId="22" fillId="0" borderId="15" xfId="0" applyNumberFormat="1" applyFont="1" applyBorder="1" applyAlignment="1">
      <alignment horizontal="center" vertical="center"/>
    </xf>
    <xf numFmtId="3" fontId="22" fillId="0" borderId="6" xfId="0" applyNumberFormat="1" applyFont="1" applyBorder="1" applyAlignment="1">
      <alignment horizontal="center" vertical="center"/>
    </xf>
    <xf numFmtId="3" fontId="22" fillId="0" borderId="13" xfId="0" applyNumberFormat="1" applyFont="1" applyBorder="1" applyAlignment="1">
      <alignment horizontal="center" vertical="center"/>
    </xf>
    <xf numFmtId="3" fontId="11" fillId="0" borderId="14" xfId="0" applyNumberFormat="1" applyFont="1" applyBorder="1"/>
    <xf numFmtId="0" fontId="5" fillId="0" borderId="0" xfId="0" applyFont="1" applyAlignment="1">
      <alignment horizontal="right"/>
    </xf>
    <xf numFmtId="0" fontId="15" fillId="0" borderId="0" xfId="0" applyFont="1"/>
    <xf numFmtId="0" fontId="21" fillId="0" borderId="0" xfId="0" applyFont="1"/>
    <xf numFmtId="2" fontId="21" fillId="0" borderId="0" xfId="0" applyNumberFormat="1" applyFont="1" applyAlignment="1">
      <alignment horizontal="center" vertical="center" wrapText="1"/>
    </xf>
    <xf numFmtId="0" fontId="15" fillId="5" borderId="9" xfId="0" applyFont="1" applyFill="1" applyBorder="1" applyAlignment="1">
      <alignment horizontal="center" vertical="center" wrapText="1"/>
    </xf>
    <xf numFmtId="0" fontId="5" fillId="5" borderId="12" xfId="0" applyFont="1" applyFill="1" applyBorder="1" applyAlignment="1">
      <alignment horizontal="center" wrapText="1"/>
    </xf>
    <xf numFmtId="0" fontId="5" fillId="0" borderId="26" xfId="0" applyFont="1" applyBorder="1" applyAlignment="1">
      <alignment horizontal="left" vertical="center"/>
    </xf>
    <xf numFmtId="3" fontId="15" fillId="0" borderId="13" xfId="0" applyNumberFormat="1" applyFont="1" applyBorder="1" applyAlignment="1">
      <alignment horizontal="center" vertical="center"/>
    </xf>
    <xf numFmtId="0" fontId="5" fillId="0" borderId="10" xfId="0" applyFont="1" applyBorder="1" applyAlignment="1">
      <alignment horizontal="left" vertical="center" wrapText="1"/>
    </xf>
    <xf numFmtId="3" fontId="15" fillId="0" borderId="14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 textRotation="90" wrapText="1"/>
    </xf>
    <xf numFmtId="0" fontId="5" fillId="0" borderId="0" xfId="0" applyFont="1" applyAlignment="1">
      <alignment horizontal="center" vertical="center" wrapText="1"/>
    </xf>
    <xf numFmtId="0" fontId="5" fillId="0" borderId="41" xfId="0" applyFont="1" applyBorder="1" applyAlignment="1">
      <alignment horizontal="right"/>
    </xf>
    <xf numFmtId="0" fontId="5" fillId="0" borderId="0" xfId="0" applyFont="1" applyAlignment="1">
      <alignment horizontal="center" vertical="center"/>
    </xf>
    <xf numFmtId="0" fontId="5" fillId="0" borderId="44" xfId="0" applyFont="1" applyBorder="1" applyAlignment="1">
      <alignment horizontal="left" vertical="center" wrapText="1"/>
    </xf>
    <xf numFmtId="3" fontId="5" fillId="0" borderId="16" xfId="0" applyNumberFormat="1" applyFont="1" applyBorder="1" applyAlignment="1">
      <alignment horizontal="center" vertical="center"/>
    </xf>
    <xf numFmtId="3" fontId="5" fillId="0" borderId="31" xfId="0" applyNumberFormat="1" applyFont="1" applyBorder="1" applyAlignment="1">
      <alignment horizontal="center" vertical="center"/>
    </xf>
    <xf numFmtId="0" fontId="5" fillId="5" borderId="3" xfId="0" applyFont="1" applyFill="1" applyBorder="1" applyAlignment="1">
      <alignment horizontal="center" wrapText="1"/>
    </xf>
    <xf numFmtId="0" fontId="16" fillId="0" borderId="0" xfId="0" applyFont="1" applyAlignment="1">
      <alignment horizontal="right"/>
    </xf>
    <xf numFmtId="49" fontId="5" fillId="2" borderId="26" xfId="3" applyNumberFormat="1" applyFont="1" applyFill="1" applyBorder="1" applyAlignment="1">
      <alignment horizontal="center" vertical="center"/>
    </xf>
    <xf numFmtId="0" fontId="5" fillId="2" borderId="13" xfId="3" applyFont="1" applyFill="1" applyBorder="1" applyAlignment="1">
      <alignment horizontal="left" vertical="center" wrapText="1"/>
    </xf>
    <xf numFmtId="49" fontId="5" fillId="2" borderId="10" xfId="3" applyNumberFormat="1" applyFont="1" applyFill="1" applyBorder="1" applyAlignment="1">
      <alignment horizontal="center" vertical="center"/>
    </xf>
    <xf numFmtId="0" fontId="5" fillId="2" borderId="14" xfId="3" applyFont="1" applyFill="1" applyBorder="1" applyAlignment="1">
      <alignment horizontal="left" vertical="center" wrapText="1"/>
    </xf>
    <xf numFmtId="49" fontId="5" fillId="2" borderId="14" xfId="3" applyNumberFormat="1" applyFont="1" applyFill="1" applyBorder="1" applyAlignment="1">
      <alignment horizontal="center" vertical="center" wrapText="1"/>
    </xf>
    <xf numFmtId="0" fontId="5" fillId="2" borderId="14" xfId="3" applyFont="1" applyFill="1" applyBorder="1" applyAlignment="1">
      <alignment vertical="center"/>
    </xf>
    <xf numFmtId="0" fontId="5" fillId="2" borderId="14" xfId="3" applyFont="1" applyFill="1" applyBorder="1" applyAlignment="1">
      <alignment vertical="center" wrapText="1"/>
    </xf>
    <xf numFmtId="0" fontId="5" fillId="2" borderId="14" xfId="3" applyFont="1" applyFill="1" applyBorder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/>
    </xf>
    <xf numFmtId="0" fontId="16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5" fillId="0" borderId="47" xfId="0" applyFont="1" applyBorder="1" applyAlignment="1">
      <alignment horizontal="center" vertical="center" wrapText="1"/>
    </xf>
    <xf numFmtId="0" fontId="5" fillId="0" borderId="48" xfId="0" applyFont="1" applyBorder="1" applyAlignment="1">
      <alignment horizontal="center" vertical="center" wrapText="1"/>
    </xf>
    <xf numFmtId="0" fontId="15" fillId="0" borderId="49" xfId="0" applyFont="1" applyBorder="1" applyAlignment="1">
      <alignment horizontal="center" vertical="center" wrapText="1"/>
    </xf>
    <xf numFmtId="3" fontId="5" fillId="0" borderId="20" xfId="0" applyNumberFormat="1" applyFont="1" applyBorder="1" applyAlignment="1">
      <alignment horizontal="center" vertical="center"/>
    </xf>
    <xf numFmtId="3" fontId="5" fillId="0" borderId="50" xfId="0" applyNumberFormat="1" applyFont="1" applyBorder="1" applyAlignment="1">
      <alignment horizontal="center" vertical="center"/>
    </xf>
    <xf numFmtId="3" fontId="5" fillId="0" borderId="32" xfId="0" applyNumberFormat="1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 wrapText="1"/>
    </xf>
    <xf numFmtId="0" fontId="15" fillId="0" borderId="51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3" fontId="5" fillId="0" borderId="10" xfId="0" applyNumberFormat="1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3" fontId="5" fillId="0" borderId="52" xfId="0" applyNumberFormat="1" applyFont="1" applyBorder="1" applyAlignment="1">
      <alignment horizontal="center" vertical="center"/>
    </xf>
    <xf numFmtId="3" fontId="5" fillId="0" borderId="26" xfId="0" applyNumberFormat="1" applyFont="1" applyBorder="1" applyAlignment="1">
      <alignment horizontal="center" vertical="center"/>
    </xf>
    <xf numFmtId="3" fontId="5" fillId="0" borderId="25" xfId="0" applyNumberFormat="1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3" fontId="5" fillId="0" borderId="53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wrapText="1"/>
    </xf>
    <xf numFmtId="3" fontId="5" fillId="0" borderId="11" xfId="0" applyNumberFormat="1" applyFont="1" applyBorder="1" applyAlignment="1">
      <alignment horizontal="center" vertical="center"/>
    </xf>
    <xf numFmtId="3" fontId="5" fillId="0" borderId="40" xfId="0" applyNumberFormat="1" applyFont="1" applyBorder="1" applyAlignment="1">
      <alignment horizontal="center" vertical="center"/>
    </xf>
    <xf numFmtId="0" fontId="23" fillId="0" borderId="0" xfId="0" applyFont="1" applyAlignment="1">
      <alignment vertical="top"/>
    </xf>
    <xf numFmtId="0" fontId="24" fillId="0" borderId="0" xfId="0" applyFont="1"/>
    <xf numFmtId="0" fontId="16" fillId="0" borderId="0" xfId="0" applyFont="1" applyAlignment="1">
      <alignment horizontal="center" wrapText="1"/>
    </xf>
    <xf numFmtId="0" fontId="16" fillId="0" borderId="0" xfId="0" applyFont="1" applyAlignment="1">
      <alignment wrapText="1"/>
    </xf>
    <xf numFmtId="0" fontId="5" fillId="0" borderId="26" xfId="0" applyFont="1" applyBorder="1" applyAlignment="1">
      <alignment horizontal="center" vertical="center" wrapText="1"/>
    </xf>
    <xf numFmtId="3" fontId="5" fillId="0" borderId="54" xfId="0" applyNumberFormat="1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 wrapText="1"/>
    </xf>
    <xf numFmtId="3" fontId="5" fillId="0" borderId="9" xfId="0" applyNumberFormat="1" applyFont="1" applyBorder="1" applyAlignment="1">
      <alignment horizontal="center" vertical="center"/>
    </xf>
    <xf numFmtId="3" fontId="5" fillId="0" borderId="30" xfId="0" applyNumberFormat="1" applyFont="1" applyBorder="1" applyAlignment="1">
      <alignment horizontal="center" vertical="center"/>
    </xf>
    <xf numFmtId="0" fontId="22" fillId="7" borderId="55" xfId="0" applyFont="1" applyFill="1" applyBorder="1" applyAlignment="1">
      <alignment horizontal="center" vertical="center" wrapText="1"/>
    </xf>
    <xf numFmtId="0" fontId="22" fillId="7" borderId="56" xfId="0" applyFont="1" applyFill="1" applyBorder="1" applyAlignment="1">
      <alignment horizontal="center" vertical="center" wrapText="1"/>
    </xf>
    <xf numFmtId="0" fontId="22" fillId="7" borderId="57" xfId="0" applyFont="1" applyFill="1" applyBorder="1" applyAlignment="1">
      <alignment horizontal="center" vertical="center" wrapText="1"/>
    </xf>
    <xf numFmtId="3" fontId="5" fillId="7" borderId="39" xfId="0" applyNumberFormat="1" applyFont="1" applyFill="1" applyBorder="1" applyAlignment="1">
      <alignment horizontal="center" vertical="center"/>
    </xf>
    <xf numFmtId="3" fontId="5" fillId="7" borderId="21" xfId="0" applyNumberFormat="1" applyFont="1" applyFill="1" applyBorder="1" applyAlignment="1">
      <alignment horizontal="center" vertical="center"/>
    </xf>
    <xf numFmtId="3" fontId="5" fillId="7" borderId="11" xfId="0" applyNumberFormat="1" applyFont="1" applyFill="1" applyBorder="1" applyAlignment="1">
      <alignment horizontal="center" vertical="center"/>
    </xf>
    <xf numFmtId="3" fontId="5" fillId="7" borderId="40" xfId="0" applyNumberFormat="1" applyFont="1" applyFill="1" applyBorder="1" applyAlignment="1">
      <alignment horizontal="center" vertical="center"/>
    </xf>
    <xf numFmtId="3" fontId="5" fillId="7" borderId="49" xfId="0" applyNumberFormat="1" applyFont="1" applyFill="1" applyBorder="1" applyAlignment="1">
      <alignment horizontal="center" vertical="center"/>
    </xf>
    <xf numFmtId="3" fontId="5" fillId="7" borderId="32" xfId="0" applyNumberFormat="1" applyFont="1" applyFill="1" applyBorder="1" applyAlignment="1">
      <alignment horizontal="center" vertical="center"/>
    </xf>
    <xf numFmtId="4" fontId="5" fillId="7" borderId="16" xfId="0" applyNumberFormat="1" applyFont="1" applyFill="1" applyBorder="1" applyAlignment="1">
      <alignment horizontal="center" vertical="center"/>
    </xf>
    <xf numFmtId="4" fontId="5" fillId="7" borderId="12" xfId="0" applyNumberFormat="1" applyFont="1" applyFill="1" applyBorder="1" applyAlignment="1">
      <alignment horizontal="center" vertical="center"/>
    </xf>
    <xf numFmtId="0" fontId="22" fillId="7" borderId="58" xfId="0" applyFont="1" applyFill="1" applyBorder="1" applyAlignment="1">
      <alignment horizontal="center" vertical="center" wrapText="1"/>
    </xf>
    <xf numFmtId="0" fontId="22" fillId="7" borderId="59" xfId="0" applyFont="1" applyFill="1" applyBorder="1" applyAlignment="1">
      <alignment horizontal="center" vertical="center" wrapText="1"/>
    </xf>
    <xf numFmtId="0" fontId="5" fillId="7" borderId="60" xfId="0" applyFont="1" applyFill="1" applyBorder="1" applyAlignment="1">
      <alignment horizontal="right" vertical="center" wrapText="1"/>
    </xf>
    <xf numFmtId="0" fontId="15" fillId="7" borderId="39" xfId="0" applyFont="1" applyFill="1" applyBorder="1" applyAlignment="1">
      <alignment horizontal="right" vertical="center" wrapText="1"/>
    </xf>
    <xf numFmtId="3" fontId="5" fillId="7" borderId="5" xfId="0" applyNumberFormat="1" applyFont="1" applyFill="1" applyBorder="1" applyAlignment="1">
      <alignment horizontal="center" vertical="center"/>
    </xf>
    <xf numFmtId="0" fontId="22" fillId="0" borderId="0" xfId="0" applyFont="1"/>
    <xf numFmtId="0" fontId="22" fillId="0" borderId="0" xfId="0" applyFont="1" applyAlignment="1">
      <alignment horizontal="right"/>
    </xf>
    <xf numFmtId="0" fontId="14" fillId="0" borderId="0" xfId="0" applyFont="1" applyAlignment="1">
      <alignment horizontal="center"/>
    </xf>
    <xf numFmtId="0" fontId="15" fillId="10" borderId="47" xfId="3" applyFont="1" applyFill="1" applyBorder="1" applyAlignment="1">
      <alignment horizontal="center" vertical="center" wrapText="1"/>
    </xf>
    <xf numFmtId="49" fontId="5" fillId="0" borderId="26" xfId="3" applyNumberFormat="1" applyFont="1" applyBorder="1" applyAlignment="1">
      <alignment horizontal="center" vertical="center"/>
    </xf>
    <xf numFmtId="0" fontId="15" fillId="0" borderId="7" xfId="3" applyFont="1" applyBorder="1" applyAlignment="1">
      <alignment horizontal="left" vertical="center" wrapText="1"/>
    </xf>
    <xf numFmtId="3" fontId="5" fillId="0" borderId="61" xfId="3" applyNumberFormat="1" applyFont="1" applyBorder="1" applyAlignment="1">
      <alignment horizontal="center" vertical="center"/>
    </xf>
    <xf numFmtId="0" fontId="5" fillId="3" borderId="47" xfId="3" applyFont="1" applyFill="1" applyBorder="1" applyAlignment="1">
      <alignment vertical="center"/>
    </xf>
    <xf numFmtId="49" fontId="5" fillId="0" borderId="20" xfId="3" applyNumberFormat="1" applyFont="1" applyBorder="1" applyAlignment="1">
      <alignment horizontal="center" vertical="center"/>
    </xf>
    <xf numFmtId="3" fontId="5" fillId="0" borderId="13" xfId="3" applyNumberFormat="1" applyFont="1" applyBorder="1" applyAlignment="1">
      <alignment horizontal="center" vertical="center"/>
    </xf>
    <xf numFmtId="0" fontId="22" fillId="0" borderId="0" xfId="0" applyFont="1" applyAlignment="1">
      <alignment vertical="center"/>
    </xf>
    <xf numFmtId="49" fontId="5" fillId="0" borderId="10" xfId="3" applyNumberFormat="1" applyFont="1" applyBorder="1" applyAlignment="1">
      <alignment horizontal="center" vertical="center"/>
    </xf>
    <xf numFmtId="0" fontId="24" fillId="0" borderId="4" xfId="3" applyFont="1" applyBorder="1" applyAlignment="1">
      <alignment horizontal="left" vertical="center"/>
    </xf>
    <xf numFmtId="3" fontId="5" fillId="0" borderId="17" xfId="3" applyNumberFormat="1" applyFont="1" applyBorder="1" applyAlignment="1">
      <alignment horizontal="center" vertical="center"/>
    </xf>
    <xf numFmtId="0" fontId="5" fillId="3" borderId="47" xfId="3" applyFont="1" applyFill="1" applyBorder="1"/>
    <xf numFmtId="49" fontId="5" fillId="0" borderId="15" xfId="3" applyNumberFormat="1" applyFont="1" applyBorder="1" applyAlignment="1">
      <alignment horizontal="center" vertical="center"/>
    </xf>
    <xf numFmtId="3" fontId="5" fillId="0" borderId="14" xfId="3" applyNumberFormat="1" applyFont="1" applyBorder="1" applyAlignment="1">
      <alignment horizontal="center" vertical="center"/>
    </xf>
    <xf numFmtId="0" fontId="5" fillId="0" borderId="4" xfId="3" applyFont="1" applyBorder="1" applyAlignment="1">
      <alignment horizontal="left" vertical="center"/>
    </xf>
    <xf numFmtId="49" fontId="5" fillId="0" borderId="10" xfId="3" applyNumberFormat="1" applyFont="1" applyBorder="1" applyAlignment="1">
      <alignment horizontal="center" vertical="center" wrapText="1"/>
    </xf>
    <xf numFmtId="0" fontId="15" fillId="0" borderId="4" xfId="3" applyFont="1" applyBorder="1" applyAlignment="1">
      <alignment horizontal="left" vertical="center" wrapText="1"/>
    </xf>
    <xf numFmtId="0" fontId="5" fillId="3" borderId="47" xfId="3" applyFont="1" applyFill="1" applyBorder="1" applyAlignment="1">
      <alignment vertical="center" wrapText="1"/>
    </xf>
    <xf numFmtId="49" fontId="5" fillId="0" borderId="15" xfId="3" applyNumberFormat="1" applyFont="1" applyBorder="1" applyAlignment="1">
      <alignment horizontal="center" vertical="center" wrapText="1"/>
    </xf>
    <xf numFmtId="0" fontId="22" fillId="0" borderId="0" xfId="0" applyFont="1" applyAlignment="1">
      <alignment vertical="center" wrapText="1"/>
    </xf>
    <xf numFmtId="49" fontId="5" fillId="0" borderId="9" xfId="3" applyNumberFormat="1" applyFont="1" applyBorder="1" applyAlignment="1">
      <alignment horizontal="center" vertical="center"/>
    </xf>
    <xf numFmtId="0" fontId="5" fillId="0" borderId="3" xfId="3" applyFont="1" applyBorder="1" applyAlignment="1">
      <alignment horizontal="left" vertical="center"/>
    </xf>
    <xf numFmtId="3" fontId="5" fillId="0" borderId="18" xfId="3" applyNumberFormat="1" applyFont="1" applyBorder="1" applyAlignment="1">
      <alignment horizontal="center" vertical="center"/>
    </xf>
    <xf numFmtId="49" fontId="5" fillId="0" borderId="16" xfId="3" applyNumberFormat="1" applyFont="1" applyBorder="1" applyAlignment="1">
      <alignment horizontal="center" vertical="center"/>
    </xf>
    <xf numFmtId="3" fontId="5" fillId="0" borderId="12" xfId="3" applyNumberFormat="1" applyFont="1" applyBorder="1" applyAlignment="1">
      <alignment horizontal="center" vertical="center"/>
    </xf>
    <xf numFmtId="0" fontId="5" fillId="10" borderId="62" xfId="0" applyFont="1" applyFill="1" applyBorder="1"/>
    <xf numFmtId="0" fontId="5" fillId="10" borderId="1" xfId="0" applyFont="1" applyFill="1" applyBorder="1"/>
    <xf numFmtId="0" fontId="5" fillId="10" borderId="63" xfId="0" applyFont="1" applyFill="1" applyBorder="1"/>
    <xf numFmtId="0" fontId="5" fillId="10" borderId="59" xfId="0" applyFont="1" applyFill="1" applyBorder="1"/>
    <xf numFmtId="3" fontId="5" fillId="0" borderId="17" xfId="3" applyNumberFormat="1" applyFont="1" applyBorder="1" applyAlignment="1">
      <alignment horizontal="center" vertical="center" wrapText="1"/>
    </xf>
    <xf numFmtId="3" fontId="5" fillId="0" borderId="14" xfId="3" applyNumberFormat="1" applyFont="1" applyBorder="1" applyAlignment="1">
      <alignment horizontal="center" vertical="center" wrapText="1"/>
    </xf>
    <xf numFmtId="0" fontId="15" fillId="10" borderId="42" xfId="3" applyFont="1" applyFill="1" applyBorder="1" applyAlignment="1">
      <alignment horizontal="center" vertical="center" wrapText="1"/>
    </xf>
    <xf numFmtId="0" fontId="23" fillId="0" borderId="0" xfId="0" applyFont="1"/>
    <xf numFmtId="0" fontId="15" fillId="7" borderId="52" xfId="3" applyFont="1" applyFill="1" applyBorder="1" applyAlignment="1">
      <alignment horizontal="center" vertical="center" wrapText="1"/>
    </xf>
    <xf numFmtId="0" fontId="15" fillId="7" borderId="57" xfId="3" applyFont="1" applyFill="1" applyBorder="1" applyAlignment="1">
      <alignment horizontal="center" vertical="center" wrapText="1"/>
    </xf>
    <xf numFmtId="3" fontId="15" fillId="7" borderId="56" xfId="3" applyNumberFormat="1" applyFont="1" applyFill="1" applyBorder="1" applyAlignment="1">
      <alignment horizontal="center" vertical="center"/>
    </xf>
    <xf numFmtId="0" fontId="15" fillId="7" borderId="64" xfId="3" applyFont="1" applyFill="1" applyBorder="1" applyAlignment="1">
      <alignment horizontal="center" vertical="center" wrapText="1"/>
    </xf>
    <xf numFmtId="0" fontId="15" fillId="7" borderId="55" xfId="3" applyFont="1" applyFill="1" applyBorder="1" applyAlignment="1">
      <alignment horizontal="center" vertical="center" wrapText="1"/>
    </xf>
    <xf numFmtId="0" fontId="15" fillId="7" borderId="11" xfId="3" applyFont="1" applyFill="1" applyBorder="1" applyAlignment="1">
      <alignment horizontal="center" vertical="center" wrapText="1"/>
    </xf>
    <xf numFmtId="0" fontId="15" fillId="7" borderId="5" xfId="3" applyFont="1" applyFill="1" applyBorder="1" applyAlignment="1">
      <alignment horizontal="center" vertical="center" wrapText="1"/>
    </xf>
    <xf numFmtId="3" fontId="15" fillId="7" borderId="21" xfId="3" applyNumberFormat="1" applyFont="1" applyFill="1" applyBorder="1" applyAlignment="1">
      <alignment horizontal="center" vertical="center"/>
    </xf>
    <xf numFmtId="3" fontId="15" fillId="7" borderId="8" xfId="3" applyNumberFormat="1" applyFont="1" applyFill="1" applyBorder="1" applyAlignment="1">
      <alignment horizontal="center" vertical="center"/>
    </xf>
    <xf numFmtId="0" fontId="15" fillId="7" borderId="39" xfId="3" applyFont="1" applyFill="1" applyBorder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13" fillId="0" borderId="0" xfId="0" applyFont="1" applyAlignment="1">
      <alignment horizontal="right" wrapText="1"/>
    </xf>
    <xf numFmtId="0" fontId="9" fillId="0" borderId="1" xfId="0" applyFont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13" fillId="7" borderId="39" xfId="0" applyFont="1" applyFill="1" applyBorder="1" applyAlignment="1">
      <alignment horizontal="center" vertical="center" wrapText="1"/>
    </xf>
    <xf numFmtId="0" fontId="13" fillId="7" borderId="21" xfId="0" applyFont="1" applyFill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27" fillId="0" borderId="0" xfId="0" applyFont="1" applyAlignment="1">
      <alignment vertical="center" wrapText="1"/>
    </xf>
    <xf numFmtId="0" fontId="7" fillId="0" borderId="0" xfId="0" applyFont="1" applyAlignment="1">
      <alignment horizontal="right"/>
    </xf>
    <xf numFmtId="0" fontId="7" fillId="0" borderId="0" xfId="0" applyFont="1" applyAlignment="1">
      <alignment vertical="center" wrapText="1"/>
    </xf>
    <xf numFmtId="0" fontId="11" fillId="7" borderId="16" xfId="0" applyFont="1" applyFill="1" applyBorder="1" applyAlignment="1">
      <alignment horizontal="center" vertical="center" wrapText="1"/>
    </xf>
    <xf numFmtId="0" fontId="11" fillId="7" borderId="3" xfId="0" applyFont="1" applyFill="1" applyBorder="1" applyAlignment="1">
      <alignment horizontal="center" vertical="center" wrapText="1"/>
    </xf>
    <xf numFmtId="0" fontId="11" fillId="7" borderId="12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7" borderId="55" xfId="0" applyFont="1" applyFill="1" applyBorder="1" applyAlignment="1">
      <alignment horizontal="center" vertical="center" wrapText="1"/>
    </xf>
    <xf numFmtId="0" fontId="11" fillId="7" borderId="57" xfId="0" applyFont="1" applyFill="1" applyBorder="1" applyAlignment="1">
      <alignment horizontal="center" vertical="center" wrapText="1"/>
    </xf>
    <xf numFmtId="0" fontId="11" fillId="7" borderId="56" xfId="0" applyFont="1" applyFill="1" applyBorder="1" applyAlignment="1">
      <alignment horizontal="center" vertical="center" wrapText="1"/>
    </xf>
    <xf numFmtId="0" fontId="26" fillId="0" borderId="0" xfId="0" applyFont="1" applyAlignment="1">
      <alignment vertical="center" wrapText="1"/>
    </xf>
    <xf numFmtId="0" fontId="20" fillId="0" borderId="0" xfId="0" applyFont="1" applyAlignment="1">
      <alignment horizontal="center" vertical="center"/>
    </xf>
    <xf numFmtId="3" fontId="20" fillId="0" borderId="0" xfId="0" applyNumberFormat="1" applyFont="1" applyAlignment="1">
      <alignment horizontal="center" vertical="center"/>
    </xf>
    <xf numFmtId="0" fontId="9" fillId="7" borderId="16" xfId="0" applyFont="1" applyFill="1" applyBorder="1" applyAlignment="1">
      <alignment horizontal="center" vertical="center" wrapText="1"/>
    </xf>
    <xf numFmtId="0" fontId="9" fillId="7" borderId="3" xfId="0" applyFont="1" applyFill="1" applyBorder="1" applyAlignment="1">
      <alignment horizontal="center" vertical="center" wrapText="1"/>
    </xf>
    <xf numFmtId="0" fontId="9" fillId="7" borderId="12" xfId="0" applyFont="1" applyFill="1" applyBorder="1" applyAlignment="1">
      <alignment horizontal="center" vertical="center" wrapText="1"/>
    </xf>
    <xf numFmtId="0" fontId="5" fillId="0" borderId="2" xfId="0" applyFont="1" applyBorder="1"/>
    <xf numFmtId="0" fontId="14" fillId="7" borderId="65" xfId="0" applyFont="1" applyFill="1" applyBorder="1" applyAlignment="1">
      <alignment horizontal="center" vertical="center" wrapText="1"/>
    </xf>
    <xf numFmtId="0" fontId="14" fillId="7" borderId="5" xfId="0" applyFont="1" applyFill="1" applyBorder="1" applyAlignment="1">
      <alignment horizontal="center" vertical="center" wrapText="1"/>
    </xf>
    <xf numFmtId="0" fontId="14" fillId="7" borderId="3" xfId="0" applyFont="1" applyFill="1" applyBorder="1" applyAlignment="1">
      <alignment horizontal="center" vertical="center" wrapText="1"/>
    </xf>
    <xf numFmtId="0" fontId="14" fillId="0" borderId="28" xfId="0" applyFont="1" applyBorder="1"/>
    <xf numFmtId="0" fontId="22" fillId="0" borderId="20" xfId="0" applyFont="1" applyBorder="1" applyAlignment="1">
      <alignment horizontal="left" vertical="center"/>
    </xf>
    <xf numFmtId="0" fontId="22" fillId="0" borderId="7" xfId="0" applyFont="1" applyBorder="1" applyAlignment="1">
      <alignment horizontal="center" vertical="center"/>
    </xf>
    <xf numFmtId="0" fontId="22" fillId="0" borderId="51" xfId="0" applyFont="1" applyBorder="1" applyAlignment="1">
      <alignment horizontal="center" vertical="center"/>
    </xf>
    <xf numFmtId="3" fontId="22" fillId="0" borderId="61" xfId="0" applyNumberFormat="1" applyFont="1" applyBorder="1" applyAlignment="1">
      <alignment horizontal="center" vertical="center"/>
    </xf>
    <xf numFmtId="0" fontId="22" fillId="0" borderId="27" xfId="0" applyFont="1" applyBorder="1"/>
    <xf numFmtId="0" fontId="22" fillId="0" borderId="15" xfId="0" applyFont="1" applyBorder="1" applyAlignment="1">
      <alignment horizontal="left" vertical="center"/>
    </xf>
    <xf numFmtId="0" fontId="22" fillId="0" borderId="4" xfId="0" applyFont="1" applyBorder="1" applyAlignment="1">
      <alignment horizontal="center" vertical="center"/>
    </xf>
    <xf numFmtId="3" fontId="22" fillId="0" borderId="17" xfId="0" applyNumberFormat="1" applyFont="1" applyBorder="1" applyAlignment="1">
      <alignment horizontal="center" vertical="center"/>
    </xf>
    <xf numFmtId="0" fontId="14" fillId="0" borderId="27" xfId="0" applyFont="1" applyBorder="1"/>
    <xf numFmtId="0" fontId="22" fillId="0" borderId="16" xfId="0" applyFont="1" applyBorder="1" applyAlignment="1">
      <alignment horizontal="left" vertical="center"/>
    </xf>
    <xf numFmtId="0" fontId="22" fillId="0" borderId="3" xfId="0" applyFont="1" applyBorder="1" applyAlignment="1">
      <alignment horizontal="center" vertical="center"/>
    </xf>
    <xf numFmtId="3" fontId="22" fillId="0" borderId="66" xfId="0" applyNumberFormat="1" applyFont="1" applyBorder="1" applyAlignment="1">
      <alignment horizontal="center" vertical="center"/>
    </xf>
    <xf numFmtId="3" fontId="22" fillId="0" borderId="16" xfId="0" applyNumberFormat="1" applyFont="1" applyBorder="1" applyAlignment="1">
      <alignment horizontal="center" vertical="center"/>
    </xf>
    <xf numFmtId="3" fontId="22" fillId="9" borderId="58" xfId="0" applyNumberFormat="1" applyFont="1" applyFill="1" applyBorder="1" applyAlignment="1">
      <alignment horizontal="center" vertical="center"/>
    </xf>
    <xf numFmtId="3" fontId="22" fillId="7" borderId="59" xfId="0" applyNumberFormat="1" applyFont="1" applyFill="1" applyBorder="1" applyAlignment="1">
      <alignment horizontal="center" vertical="center"/>
    </xf>
    <xf numFmtId="0" fontId="22" fillId="0" borderId="60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2" fillId="0" borderId="59" xfId="0" applyFont="1" applyBorder="1" applyAlignment="1">
      <alignment horizontal="center" vertical="center"/>
    </xf>
    <xf numFmtId="3" fontId="22" fillId="7" borderId="58" xfId="0" applyNumberFormat="1" applyFont="1" applyFill="1" applyBorder="1" applyAlignment="1">
      <alignment horizontal="center" vertical="center"/>
    </xf>
    <xf numFmtId="3" fontId="22" fillId="7" borderId="40" xfId="0" applyNumberFormat="1" applyFont="1" applyFill="1" applyBorder="1" applyAlignment="1">
      <alignment horizontal="center" vertical="center"/>
    </xf>
    <xf numFmtId="0" fontId="22" fillId="9" borderId="58" xfId="0" applyFont="1" applyFill="1" applyBorder="1"/>
    <xf numFmtId="0" fontId="22" fillId="7" borderId="59" xfId="0" applyFont="1" applyFill="1" applyBorder="1"/>
    <xf numFmtId="0" fontId="22" fillId="0" borderId="2" xfId="0" applyFont="1" applyBorder="1"/>
    <xf numFmtId="0" fontId="22" fillId="9" borderId="47" xfId="0" applyFont="1" applyFill="1" applyBorder="1"/>
    <xf numFmtId="0" fontId="22" fillId="7" borderId="54" xfId="0" applyFont="1" applyFill="1" applyBorder="1"/>
    <xf numFmtId="0" fontId="22" fillId="9" borderId="42" xfId="0" applyFont="1" applyFill="1" applyBorder="1"/>
    <xf numFmtId="0" fontId="22" fillId="7" borderId="40" xfId="0" applyFont="1" applyFill="1" applyBorder="1"/>
    <xf numFmtId="0" fontId="15" fillId="0" borderId="0" xfId="3" applyFont="1"/>
    <xf numFmtId="0" fontId="5" fillId="0" borderId="0" xfId="3" applyFont="1"/>
    <xf numFmtId="0" fontId="9" fillId="0" borderId="0" xfId="3" applyFont="1"/>
    <xf numFmtId="0" fontId="5" fillId="0" borderId="0" xfId="3" applyFont="1" applyAlignment="1">
      <alignment horizontal="right"/>
    </xf>
    <xf numFmtId="0" fontId="15" fillId="9" borderId="67" xfId="3" applyFont="1" applyFill="1" applyBorder="1" applyAlignment="1">
      <alignment horizontal="center" vertical="center"/>
    </xf>
    <xf numFmtId="49" fontId="5" fillId="0" borderId="44" xfId="3" applyNumberFormat="1" applyFont="1" applyBorder="1" applyAlignment="1">
      <alignment horizontal="center" vertical="center"/>
    </xf>
    <xf numFmtId="0" fontId="5" fillId="0" borderId="6" xfId="3" applyFont="1" applyBorder="1" applyAlignment="1">
      <alignment horizontal="left" vertical="center" wrapText="1"/>
    </xf>
    <xf numFmtId="49" fontId="15" fillId="9" borderId="67" xfId="3" applyNumberFormat="1" applyFont="1" applyFill="1" applyBorder="1" applyAlignment="1">
      <alignment vertical="center"/>
    </xf>
    <xf numFmtId="0" fontId="5" fillId="0" borderId="3" xfId="3" applyFont="1" applyBorder="1" applyAlignment="1">
      <alignment horizontal="left" vertical="center" wrapText="1"/>
    </xf>
    <xf numFmtId="3" fontId="5" fillId="0" borderId="3" xfId="1" applyNumberFormat="1" applyFont="1" applyFill="1" applyBorder="1" applyAlignment="1">
      <alignment horizontal="center" vertical="center"/>
    </xf>
    <xf numFmtId="0" fontId="5" fillId="9" borderId="0" xfId="0" applyFont="1" applyFill="1"/>
    <xf numFmtId="164" fontId="5" fillId="0" borderId="0" xfId="1" applyFont="1" applyFill="1" applyBorder="1" applyAlignment="1">
      <alignment horizontal="left"/>
    </xf>
    <xf numFmtId="0" fontId="15" fillId="0" borderId="0" xfId="3" applyFont="1" applyAlignment="1">
      <alignment horizontal="left"/>
    </xf>
    <xf numFmtId="49" fontId="5" fillId="0" borderId="0" xfId="3" applyNumberFormat="1" applyFont="1" applyAlignment="1">
      <alignment horizontal="center" vertical="center"/>
    </xf>
    <xf numFmtId="0" fontId="5" fillId="0" borderId="0" xfId="3" applyFont="1" applyAlignment="1">
      <alignment horizontal="left" wrapText="1"/>
    </xf>
    <xf numFmtId="49" fontId="5" fillId="7" borderId="62" xfId="3" applyNumberFormat="1" applyFont="1" applyFill="1" applyBorder="1" applyAlignment="1">
      <alignment horizontal="center" vertical="center"/>
    </xf>
    <xf numFmtId="0" fontId="15" fillId="7" borderId="63" xfId="3" applyFont="1" applyFill="1" applyBorder="1" applyAlignment="1">
      <alignment horizontal="right" wrapText="1"/>
    </xf>
    <xf numFmtId="0" fontId="29" fillId="0" borderId="0" xfId="0" applyFont="1"/>
    <xf numFmtId="0" fontId="28" fillId="0" borderId="0" xfId="0" applyFont="1" applyAlignment="1">
      <alignment horizontal="right"/>
    </xf>
    <xf numFmtId="0" fontId="28" fillId="0" borderId="0" xfId="0" applyFont="1"/>
    <xf numFmtId="0" fontId="29" fillId="0" borderId="51" xfId="0" applyFont="1" applyBorder="1" applyAlignment="1">
      <alignment horizontal="left" vertical="center"/>
    </xf>
    <xf numFmtId="3" fontId="29" fillId="0" borderId="51" xfId="0" applyNumberFormat="1" applyFont="1" applyBorder="1" applyAlignment="1">
      <alignment horizontal="center" vertical="center"/>
    </xf>
    <xf numFmtId="3" fontId="29" fillId="0" borderId="51" xfId="0" applyNumberFormat="1" applyFont="1" applyBorder="1" applyAlignment="1" applyProtection="1">
      <alignment horizontal="center" vertical="center"/>
      <protection locked="0"/>
    </xf>
    <xf numFmtId="3" fontId="29" fillId="0" borderId="32" xfId="0" applyNumberFormat="1" applyFont="1" applyBorder="1" applyAlignment="1" applyProtection="1">
      <alignment horizontal="center" vertical="center"/>
      <protection locked="0"/>
    </xf>
    <xf numFmtId="0" fontId="29" fillId="0" borderId="4" xfId="0" applyFont="1" applyBorder="1" applyAlignment="1">
      <alignment horizontal="left" vertical="center"/>
    </xf>
    <xf numFmtId="3" fontId="29" fillId="0" borderId="4" xfId="0" applyNumberFormat="1" applyFont="1" applyBorder="1" applyAlignment="1">
      <alignment horizontal="center" vertical="center"/>
    </xf>
    <xf numFmtId="3" fontId="29" fillId="0" borderId="4" xfId="0" applyNumberFormat="1" applyFont="1" applyBorder="1" applyAlignment="1" applyProtection="1">
      <alignment horizontal="center" vertical="center"/>
      <protection locked="0"/>
    </xf>
    <xf numFmtId="3" fontId="29" fillId="0" borderId="14" xfId="0" applyNumberFormat="1" applyFont="1" applyBorder="1" applyAlignment="1" applyProtection="1">
      <alignment horizontal="center" vertical="center"/>
      <protection locked="0"/>
    </xf>
    <xf numFmtId="0" fontId="29" fillId="0" borderId="3" xfId="0" applyFont="1" applyBorder="1" applyAlignment="1">
      <alignment horizontal="left" vertical="center"/>
    </xf>
    <xf numFmtId="3" fontId="29" fillId="0" borderId="3" xfId="0" applyNumberFormat="1" applyFont="1" applyBorder="1" applyAlignment="1">
      <alignment horizontal="center" vertical="center"/>
    </xf>
    <xf numFmtId="3" fontId="29" fillId="0" borderId="3" xfId="0" applyNumberFormat="1" applyFont="1" applyBorder="1" applyAlignment="1" applyProtection="1">
      <alignment horizontal="center" vertical="center"/>
      <protection locked="0"/>
    </xf>
    <xf numFmtId="3" fontId="29" fillId="0" borderId="12" xfId="0" applyNumberFormat="1" applyFont="1" applyBorder="1" applyAlignment="1" applyProtection="1">
      <alignment horizontal="center" vertical="center"/>
      <protection locked="0"/>
    </xf>
    <xf numFmtId="3" fontId="29" fillId="0" borderId="5" xfId="0" applyNumberFormat="1" applyFont="1" applyBorder="1" applyAlignment="1">
      <alignment horizontal="center" vertical="center"/>
    </xf>
    <xf numFmtId="3" fontId="29" fillId="0" borderId="5" xfId="0" applyNumberFormat="1" applyFont="1" applyBorder="1" applyAlignment="1" applyProtection="1">
      <alignment horizontal="center" vertical="center"/>
      <protection locked="0"/>
    </xf>
    <xf numFmtId="3" fontId="29" fillId="0" borderId="21" xfId="0" applyNumberFormat="1" applyFont="1" applyBorder="1" applyAlignment="1" applyProtection="1">
      <alignment horizontal="center" vertical="center"/>
      <protection locked="0"/>
    </xf>
    <xf numFmtId="0" fontId="29" fillId="0" borderId="7" xfId="0" applyFont="1" applyBorder="1" applyAlignment="1">
      <alignment horizontal="left" vertical="center"/>
    </xf>
    <xf numFmtId="3" fontId="29" fillId="0" borderId="7" xfId="0" applyNumberFormat="1" applyFont="1" applyBorder="1" applyAlignment="1">
      <alignment horizontal="center" vertical="center"/>
    </xf>
    <xf numFmtId="3" fontId="29" fillId="0" borderId="7" xfId="0" applyNumberFormat="1" applyFont="1" applyBorder="1" applyAlignment="1" applyProtection="1">
      <alignment horizontal="center" vertical="center"/>
      <protection locked="0"/>
    </xf>
    <xf numFmtId="3" fontId="29" fillId="0" borderId="13" xfId="0" applyNumberFormat="1" applyFont="1" applyBorder="1" applyAlignment="1" applyProtection="1">
      <alignment horizontal="center" vertical="center"/>
      <protection locked="0"/>
    </xf>
    <xf numFmtId="0" fontId="29" fillId="0" borderId="5" xfId="0" applyFont="1" applyBorder="1" applyAlignment="1">
      <alignment horizontal="left" vertical="center"/>
    </xf>
    <xf numFmtId="0" fontId="29" fillId="0" borderId="6" xfId="0" applyFont="1" applyBorder="1" applyAlignment="1">
      <alignment horizontal="left" vertical="center"/>
    </xf>
    <xf numFmtId="3" fontId="29" fillId="0" borderId="6" xfId="0" applyNumberFormat="1" applyFont="1" applyBorder="1" applyAlignment="1">
      <alignment horizontal="center" vertical="center"/>
    </xf>
    <xf numFmtId="3" fontId="29" fillId="0" borderId="6" xfId="0" applyNumberFormat="1" applyFont="1" applyBorder="1" applyAlignment="1" applyProtection="1">
      <alignment horizontal="center" vertical="center"/>
      <protection locked="0"/>
    </xf>
    <xf numFmtId="3" fontId="29" fillId="0" borderId="43" xfId="0" applyNumberFormat="1" applyFont="1" applyBorder="1" applyAlignment="1" applyProtection="1">
      <alignment horizontal="center" vertical="center"/>
      <protection locked="0"/>
    </xf>
    <xf numFmtId="3" fontId="29" fillId="0" borderId="15" xfId="0" applyNumberFormat="1" applyFont="1" applyBorder="1" applyAlignment="1" applyProtection="1">
      <alignment horizontal="center" vertical="center"/>
      <protection locked="0"/>
    </xf>
    <xf numFmtId="0" fontId="29" fillId="0" borderId="18" xfId="0" applyFont="1" applyBorder="1" applyAlignment="1">
      <alignment horizontal="left" vertical="center"/>
    </xf>
    <xf numFmtId="3" fontId="29" fillId="0" borderId="18" xfId="0" applyNumberFormat="1" applyFont="1" applyBorder="1" applyAlignment="1">
      <alignment horizontal="center" vertical="center"/>
    </xf>
    <xf numFmtId="3" fontId="29" fillId="0" borderId="31" xfId="0" applyNumberFormat="1" applyFont="1" applyBorder="1" applyAlignment="1" applyProtection="1">
      <alignment horizontal="center" vertical="center"/>
      <protection locked="0"/>
    </xf>
    <xf numFmtId="0" fontId="44" fillId="0" borderId="0" xfId="0" applyFont="1" applyAlignment="1">
      <alignment horizontal="center"/>
    </xf>
    <xf numFmtId="3" fontId="44" fillId="7" borderId="57" xfId="0" applyNumberFormat="1" applyFont="1" applyFill="1" applyBorder="1" applyAlignment="1">
      <alignment horizontal="center"/>
    </xf>
    <xf numFmtId="3" fontId="44" fillId="7" borderId="59" xfId="0" applyNumberFormat="1" applyFont="1" applyFill="1" applyBorder="1" applyAlignment="1">
      <alignment horizontal="center"/>
    </xf>
    <xf numFmtId="49" fontId="15" fillId="7" borderId="51" xfId="0" applyNumberFormat="1" applyFont="1" applyFill="1" applyBorder="1" applyAlignment="1">
      <alignment horizontal="center" vertical="center" wrapText="1"/>
    </xf>
    <xf numFmtId="0" fontId="29" fillId="7" borderId="5" xfId="0" applyFont="1" applyFill="1" applyBorder="1" applyAlignment="1">
      <alignment horizontal="right" vertical="center"/>
    </xf>
    <xf numFmtId="3" fontId="29" fillId="7" borderId="5" xfId="0" applyNumberFormat="1" applyFont="1" applyFill="1" applyBorder="1" applyAlignment="1">
      <alignment horizontal="center" vertical="center"/>
    </xf>
    <xf numFmtId="3" fontId="29" fillId="7" borderId="5" xfId="0" applyNumberFormat="1" applyFont="1" applyFill="1" applyBorder="1" applyAlignment="1" applyProtection="1">
      <alignment horizontal="center" vertical="center"/>
      <protection locked="0"/>
    </xf>
    <xf numFmtId="3" fontId="29" fillId="7" borderId="21" xfId="0" applyNumberFormat="1" applyFont="1" applyFill="1" applyBorder="1" applyAlignment="1" applyProtection="1">
      <alignment horizontal="center" vertical="center"/>
      <protection locked="0"/>
    </xf>
    <xf numFmtId="3" fontId="29" fillId="7" borderId="3" xfId="0" applyNumberFormat="1" applyFont="1" applyFill="1" applyBorder="1" applyAlignment="1">
      <alignment horizontal="center" vertical="center"/>
    </xf>
    <xf numFmtId="0" fontId="29" fillId="7" borderId="57" xfId="0" applyFont="1" applyFill="1" applyBorder="1" applyAlignment="1">
      <alignment horizontal="right" vertical="center"/>
    </xf>
    <xf numFmtId="3" fontId="29" fillId="7" borderId="57" xfId="0" applyNumberFormat="1" applyFont="1" applyFill="1" applyBorder="1" applyAlignment="1" applyProtection="1">
      <alignment horizontal="center" vertical="center"/>
      <protection locked="0"/>
    </xf>
    <xf numFmtId="3" fontId="29" fillId="7" borderId="40" xfId="0" applyNumberFormat="1" applyFont="1" applyFill="1" applyBorder="1" applyAlignment="1" applyProtection="1">
      <alignment horizontal="center" vertical="center"/>
      <protection locked="0"/>
    </xf>
    <xf numFmtId="49" fontId="5" fillId="0" borderId="34" xfId="0" applyNumberFormat="1" applyFont="1" applyBorder="1" applyAlignment="1">
      <alignment horizontal="center" vertical="center"/>
    </xf>
    <xf numFmtId="3" fontId="5" fillId="0" borderId="70" xfId="0" applyNumberFormat="1" applyFont="1" applyBorder="1" applyAlignment="1">
      <alignment horizontal="center" vertical="center"/>
    </xf>
    <xf numFmtId="49" fontId="5" fillId="0" borderId="27" xfId="0" applyNumberFormat="1" applyFont="1" applyBorder="1" applyAlignment="1">
      <alignment horizontal="center" vertical="center"/>
    </xf>
    <xf numFmtId="3" fontId="5" fillId="0" borderId="71" xfId="0" applyNumberFormat="1" applyFont="1" applyBorder="1" applyAlignment="1">
      <alignment horizontal="center" vertical="center"/>
    </xf>
    <xf numFmtId="3" fontId="5" fillId="0" borderId="46" xfId="0" applyNumberFormat="1" applyFont="1" applyBorder="1" applyAlignment="1">
      <alignment horizontal="center" vertical="center"/>
    </xf>
    <xf numFmtId="49" fontId="5" fillId="0" borderId="29" xfId="0" applyNumberFormat="1" applyFont="1" applyBorder="1" applyAlignment="1">
      <alignment horizontal="center" vertical="center"/>
    </xf>
    <xf numFmtId="3" fontId="45" fillId="0" borderId="16" xfId="0" applyNumberFormat="1" applyFont="1" applyBorder="1" applyAlignment="1">
      <alignment horizontal="center" vertical="center"/>
    </xf>
    <xf numFmtId="3" fontId="5" fillId="0" borderId="72" xfId="0" applyNumberFormat="1" applyFont="1" applyBorder="1" applyAlignment="1">
      <alignment horizontal="center" vertical="center"/>
    </xf>
    <xf numFmtId="0" fontId="5" fillId="0" borderId="33" xfId="0" applyFont="1" applyBorder="1" applyAlignment="1">
      <alignment horizontal="left" vertical="center" wrapText="1"/>
    </xf>
    <xf numFmtId="0" fontId="5" fillId="0" borderId="23" xfId="0" applyFont="1" applyBorder="1" applyAlignment="1">
      <alignment horizontal="left" vertical="center" wrapText="1"/>
    </xf>
    <xf numFmtId="0" fontId="5" fillId="0" borderId="30" xfId="0" applyFont="1" applyBorder="1" applyAlignment="1">
      <alignment horizontal="left" vertical="center" wrapText="1"/>
    </xf>
    <xf numFmtId="0" fontId="15" fillId="7" borderId="50" xfId="3" applyFont="1" applyFill="1" applyBorder="1" applyAlignment="1">
      <alignment horizontal="center" wrapText="1"/>
    </xf>
    <xf numFmtId="0" fontId="15" fillId="7" borderId="73" xfId="3" applyFont="1" applyFill="1" applyBorder="1" applyAlignment="1">
      <alignment horizontal="center" wrapText="1"/>
    </xf>
    <xf numFmtId="0" fontId="15" fillId="7" borderId="11" xfId="3" applyFont="1" applyFill="1" applyBorder="1" applyAlignment="1">
      <alignment horizontal="center" vertical="top" wrapText="1"/>
    </xf>
    <xf numFmtId="0" fontId="15" fillId="7" borderId="74" xfId="3" applyFont="1" applyFill="1" applyBorder="1" applyAlignment="1">
      <alignment horizontal="center" vertical="top" wrapText="1"/>
    </xf>
    <xf numFmtId="0" fontId="15" fillId="7" borderId="48" xfId="0" applyFont="1" applyFill="1" applyBorder="1" applyAlignment="1">
      <alignment horizontal="center" vertical="center" wrapText="1"/>
    </xf>
    <xf numFmtId="0" fontId="5" fillId="7" borderId="9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 wrapText="1"/>
    </xf>
    <xf numFmtId="0" fontId="5" fillId="7" borderId="12" xfId="0" applyFont="1" applyFill="1" applyBorder="1" applyAlignment="1">
      <alignment horizontal="center" vertical="center" wrapText="1"/>
    </xf>
    <xf numFmtId="0" fontId="15" fillId="7" borderId="51" xfId="0" applyFont="1" applyFill="1" applyBorder="1" applyAlignment="1">
      <alignment horizontal="center" vertical="center" wrapText="1"/>
    </xf>
    <xf numFmtId="0" fontId="15" fillId="7" borderId="32" xfId="0" applyFont="1" applyFill="1" applyBorder="1" applyAlignment="1">
      <alignment horizontal="center" vertical="center" wrapText="1"/>
    </xf>
    <xf numFmtId="0" fontId="13" fillId="7" borderId="4" xfId="0" applyFont="1" applyFill="1" applyBorder="1" applyAlignment="1">
      <alignment horizontal="center" vertical="center" wrapText="1"/>
    </xf>
    <xf numFmtId="0" fontId="13" fillId="7" borderId="24" xfId="0" applyFont="1" applyFill="1" applyBorder="1" applyAlignment="1">
      <alignment horizontal="center" vertical="center" wrapText="1"/>
    </xf>
    <xf numFmtId="0" fontId="13" fillId="7" borderId="2" xfId="0" applyFont="1" applyFill="1" applyBorder="1" applyAlignment="1">
      <alignment horizontal="center" vertical="center" wrapText="1"/>
    </xf>
    <xf numFmtId="0" fontId="18" fillId="0" borderId="51" xfId="0" applyFont="1" applyBorder="1"/>
    <xf numFmtId="0" fontId="11" fillId="7" borderId="7" xfId="0" applyFont="1" applyFill="1" applyBorder="1" applyAlignment="1">
      <alignment horizontal="center" vertical="center" wrapText="1"/>
    </xf>
    <xf numFmtId="3" fontId="46" fillId="7" borderId="4" xfId="0" applyNumberFormat="1" applyFont="1" applyFill="1" applyBorder="1" applyAlignment="1">
      <alignment horizontal="center" vertical="center"/>
    </xf>
    <xf numFmtId="3" fontId="11" fillId="7" borderId="4" xfId="0" applyNumberFormat="1" applyFont="1" applyFill="1" applyBorder="1" applyAlignment="1">
      <alignment horizontal="center" vertical="center"/>
    </xf>
    <xf numFmtId="3" fontId="11" fillId="7" borderId="14" xfId="0" applyNumberFormat="1" applyFont="1" applyFill="1" applyBorder="1" applyAlignment="1">
      <alignment horizontal="center" vertical="center"/>
    </xf>
    <xf numFmtId="0" fontId="11" fillId="7" borderId="4" xfId="0" applyFont="1" applyFill="1" applyBorder="1" applyAlignment="1">
      <alignment horizontal="center" vertical="center" wrapText="1"/>
    </xf>
    <xf numFmtId="3" fontId="11" fillId="7" borderId="6" xfId="0" applyNumberFormat="1" applyFont="1" applyFill="1" applyBorder="1" applyAlignment="1">
      <alignment horizontal="center" vertical="center"/>
    </xf>
    <xf numFmtId="3" fontId="11" fillId="7" borderId="43" xfId="0" applyNumberFormat="1" applyFont="1" applyFill="1" applyBorder="1" applyAlignment="1">
      <alignment horizontal="center" vertical="center"/>
    </xf>
    <xf numFmtId="0" fontId="11" fillId="7" borderId="17" xfId="0" applyFont="1" applyFill="1" applyBorder="1" applyAlignment="1">
      <alignment horizontal="center" vertical="center" wrapText="1"/>
    </xf>
    <xf numFmtId="0" fontId="12" fillId="7" borderId="7" xfId="0" applyFont="1" applyFill="1" applyBorder="1" applyAlignment="1">
      <alignment horizontal="center" vertical="center" wrapText="1"/>
    </xf>
    <xf numFmtId="0" fontId="12" fillId="7" borderId="13" xfId="0" applyFont="1" applyFill="1" applyBorder="1" applyAlignment="1">
      <alignment horizontal="center" vertical="center" wrapText="1"/>
    </xf>
    <xf numFmtId="0" fontId="13" fillId="7" borderId="61" xfId="0" applyFont="1" applyFill="1" applyBorder="1" applyAlignment="1">
      <alignment horizontal="center" vertical="center" wrapText="1"/>
    </xf>
    <xf numFmtId="0" fontId="13" fillId="7" borderId="13" xfId="0" applyFont="1" applyFill="1" applyBorder="1" applyAlignment="1">
      <alignment horizontal="center" vertical="center" wrapText="1"/>
    </xf>
    <xf numFmtId="0" fontId="12" fillId="7" borderId="102" xfId="0" applyFont="1" applyFill="1" applyBorder="1" applyAlignment="1">
      <alignment horizontal="center" vertical="center" wrapText="1"/>
    </xf>
    <xf numFmtId="0" fontId="12" fillId="7" borderId="107" xfId="0" applyFont="1" applyFill="1" applyBorder="1" applyAlignment="1">
      <alignment horizontal="center" vertical="center" wrapText="1"/>
    </xf>
    <xf numFmtId="0" fontId="12" fillId="7" borderId="108" xfId="0" applyFont="1" applyFill="1" applyBorder="1" applyAlignment="1">
      <alignment horizontal="center" vertical="center" wrapText="1"/>
    </xf>
    <xf numFmtId="0" fontId="12" fillId="7" borderId="101" xfId="0" applyFont="1" applyFill="1" applyBorder="1" applyAlignment="1">
      <alignment horizontal="center" vertical="center" wrapText="1"/>
    </xf>
    <xf numFmtId="0" fontId="12" fillId="7" borderId="102" xfId="0" applyFont="1" applyFill="1" applyBorder="1" applyAlignment="1">
      <alignment horizontal="center" vertical="center"/>
    </xf>
    <xf numFmtId="0" fontId="12" fillId="7" borderId="109" xfId="0" applyFont="1" applyFill="1" applyBorder="1" applyAlignment="1">
      <alignment horizontal="center" vertical="center" wrapText="1"/>
    </xf>
    <xf numFmtId="3" fontId="13" fillId="7" borderId="48" xfId="0" applyNumberFormat="1" applyFont="1" applyFill="1" applyBorder="1" applyAlignment="1">
      <alignment horizontal="center" vertical="center" wrapText="1"/>
    </xf>
    <xf numFmtId="0" fontId="13" fillId="7" borderId="75" xfId="0" applyFont="1" applyFill="1" applyBorder="1" applyAlignment="1">
      <alignment horizontal="center" vertical="center" wrapText="1"/>
    </xf>
    <xf numFmtId="3" fontId="13" fillId="7" borderId="51" xfId="0" applyNumberFormat="1" applyFont="1" applyFill="1" applyBorder="1" applyAlignment="1">
      <alignment horizontal="center" vertical="center" wrapText="1"/>
    </xf>
    <xf numFmtId="0" fontId="13" fillId="7" borderId="32" xfId="0" applyFont="1" applyFill="1" applyBorder="1" applyAlignment="1">
      <alignment horizontal="center" vertical="center" wrapText="1"/>
    </xf>
    <xf numFmtId="49" fontId="12" fillId="4" borderId="10" xfId="0" applyNumberFormat="1" applyFont="1" applyFill="1" applyBorder="1" applyAlignment="1">
      <alignment horizontal="center" vertical="center" wrapText="1"/>
    </xf>
    <xf numFmtId="49" fontId="11" fillId="4" borderId="9" xfId="0" applyNumberFormat="1" applyFont="1" applyFill="1" applyBorder="1" applyAlignment="1">
      <alignment horizontal="center" vertical="center" wrapText="1"/>
    </xf>
    <xf numFmtId="49" fontId="5" fillId="9" borderId="9" xfId="3" applyNumberFormat="1" applyFont="1" applyFill="1" applyBorder="1" applyAlignment="1">
      <alignment horizontal="center" vertical="center"/>
    </xf>
    <xf numFmtId="0" fontId="5" fillId="9" borderId="12" xfId="3" applyFont="1" applyFill="1" applyBorder="1" applyAlignment="1">
      <alignment horizontal="left" vertical="center" wrapText="1"/>
    </xf>
    <xf numFmtId="0" fontId="5" fillId="2" borderId="43" xfId="3" applyFont="1" applyFill="1" applyBorder="1" applyAlignment="1">
      <alignment horizontal="left" vertical="center" wrapText="1"/>
    </xf>
    <xf numFmtId="49" fontId="5" fillId="2" borderId="44" xfId="3" applyNumberFormat="1" applyFont="1" applyFill="1" applyBorder="1" applyAlignment="1">
      <alignment horizontal="center" vertical="center"/>
    </xf>
    <xf numFmtId="0" fontId="36" fillId="0" borderId="77" xfId="0" applyFont="1" applyBorder="1" applyAlignment="1" applyProtection="1">
      <alignment horizontal="left" vertical="center" wrapText="1"/>
      <protection locked="0"/>
    </xf>
    <xf numFmtId="0" fontId="33" fillId="0" borderId="41" xfId="0" applyFont="1" applyBorder="1"/>
    <xf numFmtId="0" fontId="9" fillId="0" borderId="0" xfId="0" applyFont="1" applyAlignment="1">
      <alignment horizontal="right" vertical="center"/>
    </xf>
    <xf numFmtId="0" fontId="22" fillId="0" borderId="0" xfId="0" applyFont="1" applyAlignment="1">
      <alignment horizontal="center" vertical="center"/>
    </xf>
    <xf numFmtId="0" fontId="9" fillId="0" borderId="78" xfId="0" applyFont="1" applyBorder="1" applyAlignment="1">
      <alignment horizontal="right"/>
    </xf>
    <xf numFmtId="0" fontId="13" fillId="8" borderId="79" xfId="0" applyFont="1" applyFill="1" applyBorder="1" applyAlignment="1">
      <alignment horizontal="center" vertical="center" wrapText="1"/>
    </xf>
    <xf numFmtId="0" fontId="13" fillId="8" borderId="80" xfId="0" applyFont="1" applyFill="1" applyBorder="1" applyAlignment="1">
      <alignment horizontal="center" vertical="center" wrapText="1"/>
    </xf>
    <xf numFmtId="0" fontId="13" fillId="8" borderId="81" xfId="0" applyFont="1" applyFill="1" applyBorder="1"/>
    <xf numFmtId="0" fontId="9" fillId="8" borderId="68" xfId="0" applyFont="1" applyFill="1" applyBorder="1"/>
    <xf numFmtId="0" fontId="9" fillId="8" borderId="82" xfId="0" applyFont="1" applyFill="1" applyBorder="1" applyAlignment="1">
      <alignment horizontal="right"/>
    </xf>
    <xf numFmtId="165" fontId="9" fillId="8" borderId="83" xfId="5" applyNumberFormat="1" applyFont="1" applyFill="1" applyBorder="1" applyAlignment="1">
      <alignment horizontal="center" vertical="center"/>
    </xf>
    <xf numFmtId="0" fontId="13" fillId="8" borderId="19" xfId="0" applyFont="1" applyFill="1" applyBorder="1"/>
    <xf numFmtId="9" fontId="9" fillId="9" borderId="84" xfId="5" applyFont="1" applyFill="1" applyBorder="1"/>
    <xf numFmtId="3" fontId="9" fillId="0" borderId="39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right"/>
    </xf>
    <xf numFmtId="0" fontId="9" fillId="9" borderId="1" xfId="0" applyFont="1" applyFill="1" applyBorder="1" applyAlignment="1">
      <alignment horizontal="center"/>
    </xf>
    <xf numFmtId="0" fontId="13" fillId="9" borderId="0" xfId="0" applyFont="1" applyFill="1"/>
    <xf numFmtId="0" fontId="9" fillId="9" borderId="0" xfId="0" applyFont="1" applyFill="1" applyAlignment="1">
      <alignment wrapText="1"/>
    </xf>
    <xf numFmtId="3" fontId="9" fillId="9" borderId="4" xfId="0" applyNumberFormat="1" applyFont="1" applyFill="1" applyBorder="1" applyAlignment="1">
      <alignment horizontal="center" vertical="center" wrapText="1"/>
    </xf>
    <xf numFmtId="3" fontId="9" fillId="9" borderId="14" xfId="0" applyNumberFormat="1" applyFont="1" applyFill="1" applyBorder="1" applyAlignment="1">
      <alignment horizontal="center" vertical="center"/>
    </xf>
    <xf numFmtId="3" fontId="11" fillId="0" borderId="20" xfId="0" applyNumberFormat="1" applyFont="1" applyBorder="1" applyAlignment="1">
      <alignment horizontal="center" vertical="center"/>
    </xf>
    <xf numFmtId="3" fontId="22" fillId="0" borderId="26" xfId="0" applyNumberFormat="1" applyFont="1" applyBorder="1" applyAlignment="1">
      <alignment horizontal="center" vertical="center"/>
    </xf>
    <xf numFmtId="3" fontId="11" fillId="0" borderId="26" xfId="0" applyNumberFormat="1" applyFont="1" applyBorder="1" applyAlignment="1">
      <alignment horizontal="center" vertical="center"/>
    </xf>
    <xf numFmtId="3" fontId="11" fillId="0" borderId="15" xfId="0" applyNumberFormat="1" applyFont="1" applyBorder="1" applyAlignment="1">
      <alignment horizontal="center" vertical="center"/>
    </xf>
    <xf numFmtId="3" fontId="22" fillId="0" borderId="10" xfId="0" applyNumberFormat="1" applyFont="1" applyBorder="1" applyAlignment="1">
      <alignment horizontal="center" vertical="center"/>
    </xf>
    <xf numFmtId="3" fontId="11" fillId="0" borderId="10" xfId="0" applyNumberFormat="1" applyFont="1" applyBorder="1" applyAlignment="1">
      <alignment horizontal="center" vertical="center"/>
    </xf>
    <xf numFmtId="3" fontId="20" fillId="0" borderId="4" xfId="0" applyNumberFormat="1" applyFont="1" applyBorder="1" applyAlignment="1">
      <alignment horizontal="center" vertical="center"/>
    </xf>
    <xf numFmtId="3" fontId="20" fillId="0" borderId="14" xfId="0" applyNumberFormat="1" applyFont="1" applyBorder="1" applyAlignment="1">
      <alignment horizontal="center" vertical="center"/>
    </xf>
    <xf numFmtId="3" fontId="11" fillId="0" borderId="16" xfId="0" applyNumberFormat="1" applyFont="1" applyBorder="1" applyAlignment="1">
      <alignment horizontal="center" vertical="center"/>
    </xf>
    <xf numFmtId="3" fontId="20" fillId="0" borderId="3" xfId="0" applyNumberFormat="1" applyFont="1" applyBorder="1" applyAlignment="1">
      <alignment horizontal="center" vertical="center"/>
    </xf>
    <xf numFmtId="3" fontId="20" fillId="0" borderId="12" xfId="0" applyNumberFormat="1" applyFont="1" applyBorder="1" applyAlignment="1">
      <alignment horizontal="center" vertical="center"/>
    </xf>
    <xf numFmtId="3" fontId="22" fillId="0" borderId="9" xfId="0" applyNumberFormat="1" applyFont="1" applyBorder="1" applyAlignment="1">
      <alignment horizontal="center" vertical="center"/>
    </xf>
    <xf numFmtId="3" fontId="20" fillId="0" borderId="9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23" fillId="0" borderId="0" xfId="0" applyFont="1" applyAlignment="1">
      <alignment wrapText="1"/>
    </xf>
    <xf numFmtId="0" fontId="12" fillId="7" borderId="22" xfId="0" applyFont="1" applyFill="1" applyBorder="1" applyAlignment="1">
      <alignment horizontal="center" vertical="center"/>
    </xf>
    <xf numFmtId="3" fontId="11" fillId="0" borderId="61" xfId="0" applyNumberFormat="1" applyFont="1" applyBorder="1" applyAlignment="1">
      <alignment horizontal="center" vertical="center"/>
    </xf>
    <xf numFmtId="0" fontId="12" fillId="7" borderId="24" xfId="0" applyFont="1" applyFill="1" applyBorder="1" applyAlignment="1">
      <alignment horizontal="center" vertical="center"/>
    </xf>
    <xf numFmtId="3" fontId="11" fillId="0" borderId="17" xfId="0" applyNumberFormat="1" applyFont="1" applyBorder="1" applyAlignment="1">
      <alignment horizontal="center" vertical="center"/>
    </xf>
    <xf numFmtId="0" fontId="30" fillId="7" borderId="24" xfId="0" applyFont="1" applyFill="1" applyBorder="1" applyAlignment="1">
      <alignment horizontal="center" vertical="center"/>
    </xf>
    <xf numFmtId="3" fontId="20" fillId="0" borderId="17" xfId="0" applyNumberFormat="1" applyFont="1" applyBorder="1" applyAlignment="1">
      <alignment horizontal="center" vertical="center"/>
    </xf>
    <xf numFmtId="3" fontId="20" fillId="0" borderId="10" xfId="0" applyNumberFormat="1" applyFont="1" applyBorder="1" applyAlignment="1">
      <alignment horizontal="center" vertical="center"/>
    </xf>
    <xf numFmtId="0" fontId="30" fillId="7" borderId="31" xfId="0" applyFont="1" applyFill="1" applyBorder="1" applyAlignment="1">
      <alignment horizontal="center" vertical="center"/>
    </xf>
    <xf numFmtId="3" fontId="11" fillId="0" borderId="9" xfId="0" applyNumberFormat="1" applyFont="1" applyBorder="1" applyAlignment="1">
      <alignment horizontal="center" vertical="center"/>
    </xf>
    <xf numFmtId="3" fontId="20" fillId="0" borderId="18" xfId="0" applyNumberFormat="1" applyFont="1" applyBorder="1" applyAlignment="1">
      <alignment horizontal="center" vertical="center"/>
    </xf>
    <xf numFmtId="0" fontId="12" fillId="7" borderId="67" xfId="0" applyFont="1" applyFill="1" applyBorder="1" applyAlignment="1">
      <alignment horizontal="center" vertical="center"/>
    </xf>
    <xf numFmtId="3" fontId="22" fillId="0" borderId="20" xfId="0" applyNumberFormat="1" applyFont="1" applyBorder="1" applyAlignment="1">
      <alignment horizontal="center" vertical="center"/>
    </xf>
    <xf numFmtId="0" fontId="12" fillId="7" borderId="86" xfId="0" applyFont="1" applyFill="1" applyBorder="1" applyAlignment="1">
      <alignment horizontal="center" vertical="center"/>
    </xf>
    <xf numFmtId="0" fontId="30" fillId="7" borderId="86" xfId="0" applyFont="1" applyFill="1" applyBorder="1" applyAlignment="1">
      <alignment horizontal="center" vertical="center"/>
    </xf>
    <xf numFmtId="3" fontId="20" fillId="0" borderId="15" xfId="0" applyNumberFormat="1" applyFont="1" applyBorder="1" applyAlignment="1">
      <alignment horizontal="center" vertical="center"/>
    </xf>
    <xf numFmtId="0" fontId="30" fillId="7" borderId="87" xfId="0" applyFont="1" applyFill="1" applyBorder="1" applyAlignment="1">
      <alignment horizontal="center" vertical="center"/>
    </xf>
    <xf numFmtId="3" fontId="20" fillId="0" borderId="16" xfId="0" applyNumberFormat="1" applyFont="1" applyBorder="1" applyAlignment="1">
      <alignment horizontal="center" vertical="center"/>
    </xf>
    <xf numFmtId="0" fontId="17" fillId="0" borderId="0" xfId="0" applyFont="1" applyAlignment="1">
      <alignment vertical="center" wrapText="1"/>
    </xf>
    <xf numFmtId="0" fontId="9" fillId="7" borderId="58" xfId="0" applyFont="1" applyFill="1" applyBorder="1" applyAlignment="1">
      <alignment horizontal="center" vertical="center" wrapText="1"/>
    </xf>
    <xf numFmtId="0" fontId="11" fillId="0" borderId="28" xfId="0" applyFont="1" applyBorder="1" applyAlignment="1">
      <alignment horizontal="center" vertical="center"/>
    </xf>
    <xf numFmtId="0" fontId="11" fillId="0" borderId="27" xfId="0" applyFont="1" applyBorder="1" applyAlignment="1">
      <alignment horizontal="center" vertical="center"/>
    </xf>
    <xf numFmtId="0" fontId="11" fillId="0" borderId="29" xfId="0" applyFont="1" applyBorder="1" applyAlignment="1">
      <alignment horizontal="center" vertical="center"/>
    </xf>
    <xf numFmtId="3" fontId="11" fillId="0" borderId="3" xfId="0" applyNumberFormat="1" applyFont="1" applyBorder="1" applyAlignment="1">
      <alignment horizontal="center" vertical="center"/>
    </xf>
    <xf numFmtId="0" fontId="20" fillId="7" borderId="58" xfId="0" applyFont="1" applyFill="1" applyBorder="1" applyAlignment="1">
      <alignment horizontal="center" vertical="center"/>
    </xf>
    <xf numFmtId="3" fontId="11" fillId="7" borderId="57" xfId="0" applyNumberFormat="1" applyFont="1" applyFill="1" applyBorder="1" applyAlignment="1">
      <alignment horizontal="center" vertical="center"/>
    </xf>
    <xf numFmtId="3" fontId="11" fillId="7" borderId="56" xfId="0" applyNumberFormat="1" applyFont="1" applyFill="1" applyBorder="1" applyAlignment="1">
      <alignment horizontal="center" vertical="center"/>
    </xf>
    <xf numFmtId="0" fontId="20" fillId="7" borderId="42" xfId="0" applyFont="1" applyFill="1" applyBorder="1" applyAlignment="1">
      <alignment horizontal="center" vertical="center"/>
    </xf>
    <xf numFmtId="0" fontId="16" fillId="0" borderId="0" xfId="0" applyFont="1" applyAlignment="1">
      <alignment vertical="center" wrapText="1"/>
    </xf>
    <xf numFmtId="0" fontId="22" fillId="0" borderId="1" xfId="0" applyFont="1" applyBorder="1"/>
    <xf numFmtId="0" fontId="9" fillId="7" borderId="64" xfId="0" applyFont="1" applyFill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20" fillId="7" borderId="64" xfId="0" applyFont="1" applyFill="1" applyBorder="1" applyAlignment="1">
      <alignment horizontal="center" vertical="center"/>
    </xf>
    <xf numFmtId="0" fontId="20" fillId="7" borderId="11" xfId="0" applyFont="1" applyFill="1" applyBorder="1" applyAlignment="1">
      <alignment horizontal="center" vertical="center"/>
    </xf>
    <xf numFmtId="3" fontId="11" fillId="7" borderId="39" xfId="0" applyNumberFormat="1" applyFont="1" applyFill="1" applyBorder="1" applyAlignment="1">
      <alignment horizontal="center" vertical="center"/>
    </xf>
    <xf numFmtId="3" fontId="11" fillId="7" borderId="5" xfId="0" applyNumberFormat="1" applyFont="1" applyFill="1" applyBorder="1" applyAlignment="1">
      <alignment horizontal="center" vertical="center"/>
    </xf>
    <xf numFmtId="3" fontId="11" fillId="7" borderId="21" xfId="0" applyNumberFormat="1" applyFont="1" applyFill="1" applyBorder="1" applyAlignment="1">
      <alignment horizontal="center" vertical="center"/>
    </xf>
    <xf numFmtId="0" fontId="9" fillId="9" borderId="22" xfId="0" applyFont="1" applyFill="1" applyBorder="1" applyAlignment="1">
      <alignment horizontal="right" vertical="center" wrapText="1"/>
    </xf>
    <xf numFmtId="0" fontId="22" fillId="7" borderId="64" xfId="0" applyFont="1" applyFill="1" applyBorder="1" applyAlignment="1">
      <alignment horizontal="center" vertical="center" wrapText="1"/>
    </xf>
    <xf numFmtId="3" fontId="11" fillId="7" borderId="11" xfId="0" applyNumberFormat="1" applyFont="1" applyFill="1" applyBorder="1" applyAlignment="1">
      <alignment horizontal="center" vertical="center"/>
    </xf>
    <xf numFmtId="3" fontId="11" fillId="7" borderId="55" xfId="0" applyNumberFormat="1" applyFont="1" applyFill="1" applyBorder="1" applyAlignment="1">
      <alignment horizontal="center" vertical="center"/>
    </xf>
    <xf numFmtId="3" fontId="11" fillId="7" borderId="64" xfId="0" applyNumberFormat="1" applyFont="1" applyFill="1" applyBorder="1" applyAlignment="1">
      <alignment horizontal="center" vertical="center"/>
    </xf>
    <xf numFmtId="3" fontId="0" fillId="0" borderId="0" xfId="0" applyNumberFormat="1"/>
    <xf numFmtId="3" fontId="5" fillId="0" borderId="43" xfId="0" applyNumberFormat="1" applyFont="1" applyBorder="1" applyAlignment="1">
      <alignment horizontal="center" vertical="center"/>
    </xf>
    <xf numFmtId="3" fontId="48" fillId="0" borderId="13" xfId="0" applyNumberFormat="1" applyFont="1" applyBorder="1" applyAlignment="1">
      <alignment horizontal="center" vertical="center"/>
    </xf>
    <xf numFmtId="3" fontId="48" fillId="0" borderId="14" xfId="0" applyNumberFormat="1" applyFont="1" applyBorder="1" applyAlignment="1">
      <alignment horizontal="center" vertical="center"/>
    </xf>
    <xf numFmtId="3" fontId="48" fillId="0" borderId="12" xfId="0" applyNumberFormat="1" applyFont="1" applyBorder="1" applyAlignment="1">
      <alignment horizontal="center" vertical="center"/>
    </xf>
    <xf numFmtId="0" fontId="36" fillId="0" borderId="104" xfId="6" applyFont="1" applyBorder="1" applyAlignment="1">
      <alignment horizontal="left" vertical="center" wrapText="1"/>
    </xf>
    <xf numFmtId="0" fontId="36" fillId="0" borderId="101" xfId="6" applyFont="1" applyBorder="1" applyAlignment="1">
      <alignment horizontal="center" vertical="center"/>
    </xf>
    <xf numFmtId="0" fontId="36" fillId="0" borderId="103" xfId="0" applyFont="1" applyBorder="1" applyAlignment="1">
      <alignment horizontal="center" vertical="center"/>
    </xf>
    <xf numFmtId="0" fontId="36" fillId="0" borderId="101" xfId="6" applyFont="1" applyBorder="1" applyAlignment="1">
      <alignment horizontal="left" vertical="center" wrapText="1"/>
    </xf>
    <xf numFmtId="0" fontId="36" fillId="0" borderId="33" xfId="6" applyFont="1" applyBorder="1" applyAlignment="1" applyProtection="1">
      <alignment horizontal="left" vertical="center" wrapText="1"/>
      <protection locked="0"/>
    </xf>
    <xf numFmtId="0" fontId="36" fillId="0" borderId="27" xfId="6" applyFont="1" applyBorder="1" applyAlignment="1">
      <alignment horizontal="left" vertical="center" wrapText="1"/>
    </xf>
    <xf numFmtId="0" fontId="36" fillId="0" borderId="23" xfId="6" applyFont="1" applyBorder="1" applyAlignment="1">
      <alignment horizontal="center" vertical="center"/>
    </xf>
    <xf numFmtId="9" fontId="36" fillId="0" borderId="4" xfId="0" applyNumberFormat="1" applyFont="1" applyBorder="1" applyAlignment="1">
      <alignment horizontal="center" vertical="center"/>
    </xf>
    <xf numFmtId="9" fontId="36" fillId="0" borderId="14" xfId="0" applyNumberFormat="1" applyFont="1" applyBorder="1" applyAlignment="1">
      <alignment horizontal="center" vertical="center"/>
    </xf>
    <xf numFmtId="0" fontId="36" fillId="0" borderId="23" xfId="6" applyFont="1" applyBorder="1" applyAlignment="1">
      <alignment horizontal="left" vertical="center" wrapText="1"/>
    </xf>
    <xf numFmtId="0" fontId="36" fillId="0" borderId="23" xfId="6" applyFont="1" applyBorder="1" applyAlignment="1" applyProtection="1">
      <alignment horizontal="left" vertical="center" wrapText="1"/>
      <protection locked="0"/>
    </xf>
    <xf numFmtId="3" fontId="36" fillId="0" borderId="4" xfId="0" applyNumberFormat="1" applyFont="1" applyBorder="1" applyAlignment="1">
      <alignment horizontal="center" vertical="center"/>
    </xf>
    <xf numFmtId="3" fontId="36" fillId="0" borderId="14" xfId="0" applyNumberFormat="1" applyFont="1" applyBorder="1" applyAlignment="1">
      <alignment horizontal="center" vertical="center"/>
    </xf>
    <xf numFmtId="3" fontId="1" fillId="0" borderId="7" xfId="0" applyNumberFormat="1" applyFont="1" applyBorder="1" applyAlignment="1">
      <alignment horizontal="center" vertical="center"/>
    </xf>
    <xf numFmtId="3" fontId="1" fillId="0" borderId="3" xfId="0" applyNumberFormat="1" applyFont="1" applyBorder="1" applyAlignment="1">
      <alignment horizontal="center" vertical="center"/>
    </xf>
    <xf numFmtId="165" fontId="1" fillId="8" borderId="51" xfId="5" applyNumberFormat="1" applyFont="1" applyFill="1" applyBorder="1" applyAlignment="1">
      <alignment horizontal="center" vertical="center"/>
    </xf>
    <xf numFmtId="165" fontId="1" fillId="8" borderId="83" xfId="5" applyNumberFormat="1" applyFont="1" applyFill="1" applyBorder="1" applyAlignment="1">
      <alignment horizontal="center" vertical="center"/>
    </xf>
    <xf numFmtId="3" fontId="1" fillId="0" borderId="5" xfId="0" applyNumberFormat="1" applyFont="1" applyBorder="1" applyAlignment="1">
      <alignment horizontal="center" vertical="center"/>
    </xf>
    <xf numFmtId="3" fontId="1" fillId="9" borderId="7" xfId="0" applyNumberFormat="1" applyFont="1" applyFill="1" applyBorder="1" applyAlignment="1">
      <alignment horizontal="center" vertical="center"/>
    </xf>
    <xf numFmtId="9" fontId="1" fillId="9" borderId="37" xfId="5" applyFont="1" applyFill="1" applyBorder="1"/>
    <xf numFmtId="3" fontId="1" fillId="0" borderId="20" xfId="0" applyNumberFormat="1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9" fontId="1" fillId="9" borderId="84" xfId="5" applyFont="1" applyFill="1" applyBorder="1"/>
    <xf numFmtId="3" fontId="1" fillId="0" borderId="39" xfId="0" applyNumberFormat="1" applyFont="1" applyBorder="1" applyAlignment="1">
      <alignment horizontal="center" vertical="center"/>
    </xf>
    <xf numFmtId="0" fontId="1" fillId="8" borderId="42" xfId="0" applyFont="1" applyFill="1" applyBorder="1" applyAlignment="1">
      <alignment horizontal="center" vertical="center" wrapText="1"/>
    </xf>
    <xf numFmtId="0" fontId="1" fillId="8" borderId="42" xfId="0" applyFont="1" applyFill="1" applyBorder="1" applyAlignment="1">
      <alignment horizontal="center" wrapText="1"/>
    </xf>
    <xf numFmtId="0" fontId="1" fillId="8" borderId="40" xfId="0" applyFont="1" applyFill="1" applyBorder="1" applyAlignment="1">
      <alignment horizontal="center" vertical="center" wrapText="1"/>
    </xf>
    <xf numFmtId="14" fontId="1" fillId="8" borderId="42" xfId="0" applyNumberFormat="1" applyFont="1" applyFill="1" applyBorder="1" applyAlignment="1">
      <alignment horizontal="center" vertical="center" wrapText="1"/>
    </xf>
    <xf numFmtId="0" fontId="1" fillId="8" borderId="58" xfId="0" applyFont="1" applyFill="1" applyBorder="1" applyAlignment="1">
      <alignment horizontal="center" vertical="center" wrapText="1"/>
    </xf>
    <xf numFmtId="0" fontId="1" fillId="8" borderId="58" xfId="0" applyFont="1" applyFill="1" applyBorder="1" applyAlignment="1">
      <alignment horizontal="center" wrapText="1"/>
    </xf>
    <xf numFmtId="3" fontId="18" fillId="0" borderId="0" xfId="0" applyNumberFormat="1" applyFont="1"/>
    <xf numFmtId="0" fontId="9" fillId="0" borderId="34" xfId="0" applyFont="1" applyBorder="1" applyAlignment="1">
      <alignment horizontal="right"/>
    </xf>
    <xf numFmtId="0" fontId="9" fillId="0" borderId="33" xfId="0" applyFont="1" applyBorder="1" applyAlignment="1">
      <alignment horizontal="right"/>
    </xf>
    <xf numFmtId="0" fontId="9" fillId="0" borderId="28" xfId="0" applyFont="1" applyBorder="1" applyAlignment="1">
      <alignment horizontal="right"/>
    </xf>
    <xf numFmtId="0" fontId="9" fillId="0" borderId="25" xfId="0" applyFont="1" applyBorder="1" applyAlignment="1">
      <alignment horizontal="right"/>
    </xf>
    <xf numFmtId="0" fontId="9" fillId="8" borderId="29" xfId="0" applyFont="1" applyFill="1" applyBorder="1" applyAlignment="1">
      <alignment horizontal="right" vertical="center"/>
    </xf>
    <xf numFmtId="0" fontId="9" fillId="9" borderId="34" xfId="0" applyFont="1" applyFill="1" applyBorder="1" applyAlignment="1">
      <alignment horizontal="right" vertical="center" wrapText="1"/>
    </xf>
    <xf numFmtId="0" fontId="9" fillId="9" borderId="47" xfId="0" applyFont="1" applyFill="1" applyBorder="1" applyAlignment="1">
      <alignment horizontal="right" vertical="center" wrapText="1"/>
    </xf>
    <xf numFmtId="0" fontId="9" fillId="0" borderId="27" xfId="0" applyFont="1" applyBorder="1" applyAlignment="1">
      <alignment horizontal="right" vertical="center"/>
    </xf>
    <xf numFmtId="0" fontId="9" fillId="0" borderId="29" xfId="0" applyFont="1" applyBorder="1" applyAlignment="1">
      <alignment horizontal="right" vertical="center"/>
    </xf>
    <xf numFmtId="0" fontId="9" fillId="0" borderId="42" xfId="0" applyFont="1" applyBorder="1" applyAlignment="1">
      <alignment horizontal="right" vertical="center"/>
    </xf>
    <xf numFmtId="0" fontId="9" fillId="0" borderId="28" xfId="0" applyFont="1" applyBorder="1" applyAlignment="1">
      <alignment horizontal="right" vertical="center"/>
    </xf>
    <xf numFmtId="0" fontId="9" fillId="0" borderId="85" xfId="0" applyFont="1" applyBorder="1" applyAlignment="1">
      <alignment horizontal="right" vertical="center"/>
    </xf>
    <xf numFmtId="0" fontId="9" fillId="8" borderId="25" xfId="0" applyFont="1" applyFill="1" applyBorder="1" applyAlignment="1">
      <alignment horizontal="right" vertical="center"/>
    </xf>
    <xf numFmtId="0" fontId="9" fillId="8" borderId="28" xfId="0" applyFont="1" applyFill="1" applyBorder="1" applyAlignment="1">
      <alignment horizontal="right" vertical="center"/>
    </xf>
    <xf numFmtId="0" fontId="9" fillId="8" borderId="2" xfId="0" applyFont="1" applyFill="1" applyBorder="1" applyAlignment="1">
      <alignment horizontal="right" vertical="center"/>
    </xf>
    <xf numFmtId="0" fontId="9" fillId="8" borderId="47" xfId="0" applyFont="1" applyFill="1" applyBorder="1" applyAlignment="1">
      <alignment horizontal="right" vertical="center"/>
    </xf>
    <xf numFmtId="0" fontId="9" fillId="8" borderId="27" xfId="0" applyFont="1" applyFill="1" applyBorder="1" applyAlignment="1">
      <alignment horizontal="right" vertical="center"/>
    </xf>
    <xf numFmtId="0" fontId="9" fillId="8" borderId="30" xfId="0" applyFont="1" applyFill="1" applyBorder="1" applyAlignment="1">
      <alignment horizontal="right" vertical="center"/>
    </xf>
    <xf numFmtId="0" fontId="9" fillId="8" borderId="42" xfId="0" applyFont="1" applyFill="1" applyBorder="1" applyAlignment="1">
      <alignment horizontal="right" vertical="center"/>
    </xf>
    <xf numFmtId="3" fontId="21" fillId="9" borderId="12" xfId="3" applyNumberFormat="1" applyFont="1" applyFill="1" applyBorder="1" applyAlignment="1">
      <alignment horizontal="center" vertical="center"/>
    </xf>
    <xf numFmtId="3" fontId="49" fillId="0" borderId="26" xfId="4" applyNumberFormat="1" applyFont="1" applyBorder="1" applyAlignment="1">
      <alignment horizontal="center" vertical="center"/>
    </xf>
    <xf numFmtId="3" fontId="49" fillId="0" borderId="7" xfId="4" applyNumberFormat="1" applyFont="1" applyBorder="1" applyAlignment="1">
      <alignment horizontal="center" vertical="center"/>
    </xf>
    <xf numFmtId="3" fontId="49" fillId="0" borderId="10" xfId="4" applyNumberFormat="1" applyFont="1" applyBorder="1" applyAlignment="1">
      <alignment horizontal="center" vertical="center"/>
    </xf>
    <xf numFmtId="3" fontId="49" fillId="0" borderId="4" xfId="4" applyNumberFormat="1" applyFont="1" applyBorder="1" applyAlignment="1">
      <alignment horizontal="center" vertical="center" wrapText="1"/>
    </xf>
    <xf numFmtId="3" fontId="49" fillId="0" borderId="4" xfId="4" applyNumberFormat="1" applyFont="1" applyBorder="1" applyAlignment="1">
      <alignment horizontal="center" vertical="center"/>
    </xf>
    <xf numFmtId="3" fontId="1" fillId="0" borderId="10" xfId="4" applyNumberFormat="1" applyFont="1" applyBorder="1" applyAlignment="1">
      <alignment horizontal="center" vertical="center"/>
    </xf>
    <xf numFmtId="3" fontId="1" fillId="0" borderId="4" xfId="4" applyNumberFormat="1" applyFont="1" applyBorder="1" applyAlignment="1">
      <alignment horizontal="center" vertical="center"/>
    </xf>
    <xf numFmtId="3" fontId="1" fillId="0" borderId="9" xfId="4" applyNumberFormat="1" applyFont="1" applyBorder="1" applyAlignment="1">
      <alignment horizontal="center" vertical="center"/>
    </xf>
    <xf numFmtId="3" fontId="1" fillId="0" borderId="3" xfId="4" applyNumberFormat="1" applyFont="1" applyBorder="1" applyAlignment="1">
      <alignment horizontal="center" vertical="center"/>
    </xf>
    <xf numFmtId="3" fontId="1" fillId="7" borderId="5" xfId="4" applyNumberFormat="1" applyFont="1" applyFill="1" applyBorder="1" applyAlignment="1">
      <alignment horizontal="center" vertical="center"/>
    </xf>
    <xf numFmtId="49" fontId="24" fillId="0" borderId="4" xfId="3" applyNumberFormat="1" applyFont="1" applyBorder="1" applyAlignment="1">
      <alignment horizontal="left" vertical="center"/>
    </xf>
    <xf numFmtId="3" fontId="9" fillId="0" borderId="0" xfId="0" applyNumberFormat="1" applyFont="1"/>
    <xf numFmtId="3" fontId="11" fillId="0" borderId="0" xfId="0" applyNumberFormat="1" applyFont="1" applyAlignment="1">
      <alignment horizontal="center" vertical="center"/>
    </xf>
    <xf numFmtId="3" fontId="11" fillId="0" borderId="48" xfId="0" applyNumberFormat="1" applyFont="1" applyBorder="1" applyAlignment="1">
      <alignment horizontal="center" vertical="center"/>
    </xf>
    <xf numFmtId="3" fontId="11" fillId="0" borderId="51" xfId="0" applyNumberFormat="1" applyFont="1" applyBorder="1" applyAlignment="1">
      <alignment horizontal="center" vertical="center"/>
    </xf>
    <xf numFmtId="3" fontId="11" fillId="0" borderId="32" xfId="0" applyNumberFormat="1" applyFont="1" applyBorder="1" applyAlignment="1">
      <alignment horizontal="center" vertical="center"/>
    </xf>
    <xf numFmtId="3" fontId="53" fillId="7" borderId="62" xfId="0" applyNumberFormat="1" applyFont="1" applyFill="1" applyBorder="1" applyAlignment="1">
      <alignment horizontal="center"/>
    </xf>
    <xf numFmtId="3" fontId="7" fillId="0" borderId="0" xfId="0" applyNumberFormat="1" applyFont="1"/>
    <xf numFmtId="0" fontId="12" fillId="4" borderId="65" xfId="0" applyFont="1" applyFill="1" applyBorder="1" applyAlignment="1">
      <alignment vertical="center" wrapText="1"/>
    </xf>
    <xf numFmtId="0" fontId="54" fillId="0" borderId="4" xfId="0" applyFont="1" applyBorder="1"/>
    <xf numFmtId="3" fontId="54" fillId="0" borderId="4" xfId="0" applyNumberFormat="1" applyFont="1" applyBorder="1"/>
    <xf numFmtId="3" fontId="54" fillId="0" borderId="14" xfId="0" applyNumberFormat="1" applyFont="1" applyBorder="1"/>
    <xf numFmtId="3" fontId="54" fillId="7" borderId="62" xfId="1" applyNumberFormat="1" applyFont="1" applyFill="1" applyBorder="1" applyAlignment="1">
      <alignment horizontal="right" vertical="center"/>
    </xf>
    <xf numFmtId="0" fontId="54" fillId="0" borderId="4" xfId="0" applyFont="1" applyBorder="1" applyAlignment="1">
      <alignment wrapText="1"/>
    </xf>
    <xf numFmtId="0" fontId="54" fillId="0" borderId="4" xfId="3" applyFont="1" applyBorder="1" applyAlignment="1">
      <alignment horizontal="left" vertical="center" wrapText="1"/>
    </xf>
    <xf numFmtId="0" fontId="54" fillId="0" borderId="6" xfId="3" applyFont="1" applyBorder="1" applyAlignment="1">
      <alignment horizontal="left" vertical="center" wrapText="1"/>
    </xf>
    <xf numFmtId="3" fontId="54" fillId="0" borderId="4" xfId="1" applyNumberFormat="1" applyFont="1" applyFill="1" applyBorder="1" applyAlignment="1">
      <alignment vertical="center"/>
    </xf>
    <xf numFmtId="3" fontId="54" fillId="0" borderId="4" xfId="0" applyNumberFormat="1" applyFont="1" applyBorder="1" applyAlignment="1">
      <alignment vertical="center"/>
    </xf>
    <xf numFmtId="3" fontId="54" fillId="0" borderId="6" xfId="0" applyNumberFormat="1" applyFont="1" applyBorder="1" applyAlignment="1">
      <alignment vertical="center"/>
    </xf>
    <xf numFmtId="3" fontId="54" fillId="0" borderId="14" xfId="0" applyNumberFormat="1" applyFont="1" applyBorder="1" applyAlignment="1">
      <alignment vertical="center"/>
    </xf>
    <xf numFmtId="3" fontId="54" fillId="0" borderId="43" xfId="0" applyNumberFormat="1" applyFont="1" applyBorder="1" applyAlignment="1">
      <alignment vertical="center"/>
    </xf>
    <xf numFmtId="3" fontId="54" fillId="0" borderId="6" xfId="1" applyNumberFormat="1" applyFont="1" applyFill="1" applyBorder="1" applyAlignment="1">
      <alignment vertical="center"/>
    </xf>
    <xf numFmtId="3" fontId="54" fillId="7" borderId="58" xfId="1" applyNumberFormat="1" applyFont="1" applyFill="1" applyBorder="1" applyAlignment="1">
      <alignment vertical="center"/>
    </xf>
    <xf numFmtId="0" fontId="54" fillId="0" borderId="66" xfId="3" applyFont="1" applyBorder="1" applyAlignment="1">
      <alignment horizontal="left" vertical="center" wrapText="1"/>
    </xf>
    <xf numFmtId="49" fontId="54" fillId="0" borderId="10" xfId="3" applyNumberFormat="1" applyFont="1" applyBorder="1" applyAlignment="1">
      <alignment horizontal="center" vertical="center"/>
    </xf>
    <xf numFmtId="49" fontId="54" fillId="0" borderId="44" xfId="3" applyNumberFormat="1" applyFont="1" applyBorder="1" applyAlignment="1">
      <alignment horizontal="center" vertical="center"/>
    </xf>
    <xf numFmtId="3" fontId="54" fillId="0" borderId="4" xfId="1" applyNumberFormat="1" applyFont="1" applyFill="1" applyBorder="1" applyAlignment="1">
      <alignment horizontal="center" vertical="center"/>
    </xf>
    <xf numFmtId="3" fontId="54" fillId="0" borderId="4" xfId="0" applyNumberFormat="1" applyFont="1" applyBorder="1" applyAlignment="1">
      <alignment horizontal="center" vertical="center"/>
    </xf>
    <xf numFmtId="3" fontId="54" fillId="7" borderId="60" xfId="1" applyNumberFormat="1" applyFont="1" applyFill="1" applyBorder="1" applyAlignment="1">
      <alignment horizontal="right" vertical="center"/>
    </xf>
    <xf numFmtId="3" fontId="54" fillId="7" borderId="5" xfId="0" applyNumberFormat="1" applyFont="1" applyFill="1" applyBorder="1" applyAlignment="1">
      <alignment horizontal="right" vertical="center"/>
    </xf>
    <xf numFmtId="3" fontId="54" fillId="7" borderId="21" xfId="0" applyNumberFormat="1" applyFont="1" applyFill="1" applyBorder="1" applyAlignment="1">
      <alignment horizontal="right" vertical="center"/>
    </xf>
    <xf numFmtId="3" fontId="54" fillId="7" borderId="58" xfId="1" applyNumberFormat="1" applyFont="1" applyFill="1" applyBorder="1" applyAlignment="1">
      <alignment horizontal="right" vertical="center"/>
    </xf>
    <xf numFmtId="49" fontId="5" fillId="9" borderId="90" xfId="3" applyNumberFormat="1" applyFont="1" applyFill="1" applyBorder="1" applyAlignment="1">
      <alignment horizontal="center" vertical="center"/>
    </xf>
    <xf numFmtId="0" fontId="15" fillId="9" borderId="93" xfId="3" applyFont="1" applyFill="1" applyBorder="1"/>
    <xf numFmtId="0" fontId="5" fillId="9" borderId="41" xfId="0" applyFont="1" applyFill="1" applyBorder="1"/>
    <xf numFmtId="0" fontId="5" fillId="9" borderId="54" xfId="0" applyFont="1" applyFill="1" applyBorder="1"/>
    <xf numFmtId="49" fontId="54" fillId="0" borderId="124" xfId="3" applyNumberFormat="1" applyFont="1" applyBorder="1" applyAlignment="1">
      <alignment horizontal="center" vertical="center"/>
    </xf>
    <xf numFmtId="49" fontId="5" fillId="0" borderId="124" xfId="3" applyNumberFormat="1" applyFont="1" applyBorder="1" applyAlignment="1">
      <alignment horizontal="center" vertical="center"/>
    </xf>
    <xf numFmtId="3" fontId="54" fillId="0" borderId="14" xfId="0" applyNumberFormat="1" applyFont="1" applyBorder="1" applyAlignment="1">
      <alignment horizontal="center" vertical="center"/>
    </xf>
    <xf numFmtId="0" fontId="15" fillId="7" borderId="1" xfId="3" applyFont="1" applyFill="1" applyBorder="1" applyAlignment="1">
      <alignment horizontal="right" wrapText="1"/>
    </xf>
    <xf numFmtId="3" fontId="21" fillId="0" borderId="15" xfId="3" applyNumberFormat="1" applyFont="1" applyBorder="1" applyAlignment="1">
      <alignment horizontal="center" vertical="center"/>
    </xf>
    <xf numFmtId="3" fontId="21" fillId="0" borderId="4" xfId="3" applyNumberFormat="1" applyFont="1" applyBorder="1" applyAlignment="1">
      <alignment horizontal="center" vertical="center"/>
    </xf>
    <xf numFmtId="3" fontId="21" fillId="0" borderId="14" xfId="3" applyNumberFormat="1" applyFont="1" applyBorder="1" applyAlignment="1">
      <alignment horizontal="center" vertical="center"/>
    </xf>
    <xf numFmtId="3" fontId="21" fillId="0" borderId="76" xfId="3" applyNumberFormat="1" applyFont="1" applyBorder="1" applyAlignment="1">
      <alignment horizontal="center" vertical="center"/>
    </xf>
    <xf numFmtId="3" fontId="21" fillId="0" borderId="43" xfId="3" applyNumberFormat="1" applyFont="1" applyBorder="1" applyAlignment="1">
      <alignment horizontal="center" vertical="center"/>
    </xf>
    <xf numFmtId="3" fontId="21" fillId="9" borderId="39" xfId="3" applyNumberFormat="1" applyFont="1" applyFill="1" applyBorder="1" applyAlignment="1">
      <alignment horizontal="center" vertical="center"/>
    </xf>
    <xf numFmtId="3" fontId="21" fillId="9" borderId="5" xfId="3" applyNumberFormat="1" applyFont="1" applyFill="1" applyBorder="1" applyAlignment="1">
      <alignment horizontal="center" vertical="center"/>
    </xf>
    <xf numFmtId="49" fontId="12" fillId="4" borderId="48" xfId="0" applyNumberFormat="1" applyFont="1" applyFill="1" applyBorder="1" applyAlignment="1">
      <alignment horizontal="center" vertical="center" wrapText="1"/>
    </xf>
    <xf numFmtId="0" fontId="12" fillId="4" borderId="51" xfId="0" applyFont="1" applyFill="1" applyBorder="1" applyAlignment="1">
      <alignment vertical="center" wrapText="1"/>
    </xf>
    <xf numFmtId="0" fontId="12" fillId="4" borderId="75" xfId="0" applyFont="1" applyFill="1" applyBorder="1" applyAlignment="1">
      <alignment horizontal="center" vertical="center" wrapText="1"/>
    </xf>
    <xf numFmtId="3" fontId="9" fillId="0" borderId="51" xfId="0" applyNumberFormat="1" applyFont="1" applyBorder="1" applyAlignment="1">
      <alignment vertical="center"/>
    </xf>
    <xf numFmtId="3" fontId="9" fillId="0" borderId="32" xfId="0" applyNumberFormat="1" applyFont="1" applyBorder="1" applyAlignment="1">
      <alignment vertical="center"/>
    </xf>
    <xf numFmtId="3" fontId="11" fillId="0" borderId="75" xfId="0" applyNumberFormat="1" applyFont="1" applyBorder="1" applyAlignment="1">
      <alignment horizontal="center" vertical="center"/>
    </xf>
    <xf numFmtId="0" fontId="12" fillId="7" borderId="90" xfId="0" applyFont="1" applyFill="1" applyBorder="1" applyAlignment="1">
      <alignment horizontal="center" vertical="center"/>
    </xf>
    <xf numFmtId="3" fontId="11" fillId="0" borderId="12" xfId="0" applyNumberFormat="1" applyFont="1" applyBorder="1" applyAlignment="1">
      <alignment horizontal="center" vertical="center"/>
    </xf>
    <xf numFmtId="3" fontId="11" fillId="0" borderId="49" xfId="0" applyNumberFormat="1" applyFont="1" applyBorder="1" applyAlignment="1">
      <alignment horizontal="center" vertical="center"/>
    </xf>
    <xf numFmtId="3" fontId="11" fillId="0" borderId="18" xfId="0" applyNumberFormat="1" applyFont="1" applyBorder="1" applyAlignment="1">
      <alignment horizontal="center" vertical="center"/>
    </xf>
    <xf numFmtId="3" fontId="11" fillId="0" borderId="19" xfId="0" applyNumberFormat="1" applyFont="1" applyBorder="1" applyAlignment="1">
      <alignment horizontal="center" vertical="center"/>
    </xf>
    <xf numFmtId="4" fontId="9" fillId="0" borderId="20" xfId="0" applyNumberFormat="1" applyFont="1" applyBorder="1"/>
    <xf numFmtId="4" fontId="9" fillId="0" borderId="13" xfId="0" applyNumberFormat="1" applyFont="1" applyBorder="1"/>
    <xf numFmtId="4" fontId="9" fillId="0" borderId="16" xfId="0" applyNumberFormat="1" applyFont="1" applyBorder="1"/>
    <xf numFmtId="4" fontId="9" fillId="0" borderId="12" xfId="0" applyNumberFormat="1" applyFont="1" applyBorder="1"/>
    <xf numFmtId="3" fontId="1" fillId="0" borderId="13" xfId="0" applyNumberFormat="1" applyFont="1" applyBorder="1" applyAlignment="1">
      <alignment horizontal="center" vertical="center"/>
    </xf>
    <xf numFmtId="3" fontId="1" fillId="0" borderId="4" xfId="0" applyNumberFormat="1" applyFont="1" applyBorder="1" applyAlignment="1">
      <alignment horizontal="center" vertical="center"/>
    </xf>
    <xf numFmtId="3" fontId="1" fillId="0" borderId="14" xfId="0" applyNumberFormat="1" applyFont="1" applyBorder="1" applyAlignment="1">
      <alignment horizontal="center" vertical="center"/>
    </xf>
    <xf numFmtId="3" fontId="1" fillId="7" borderId="57" xfId="0" applyNumberFormat="1" applyFont="1" applyFill="1" applyBorder="1" applyAlignment="1">
      <alignment horizontal="center" vertical="center"/>
    </xf>
    <xf numFmtId="3" fontId="1" fillId="7" borderId="56" xfId="0" applyNumberFormat="1" applyFont="1" applyFill="1" applyBorder="1" applyAlignment="1">
      <alignment horizontal="center" vertical="center"/>
    </xf>
    <xf numFmtId="3" fontId="9" fillId="0" borderId="4" xfId="0" applyNumberFormat="1" applyFont="1" applyBorder="1"/>
    <xf numFmtId="0" fontId="11" fillId="7" borderId="63" xfId="0" applyFont="1" applyFill="1" applyBorder="1" applyAlignment="1">
      <alignment horizontal="center" vertical="center" wrapText="1"/>
    </xf>
    <xf numFmtId="3" fontId="9" fillId="0" borderId="7" xfId="0" applyNumberFormat="1" applyFont="1" applyBorder="1"/>
    <xf numFmtId="0" fontId="11" fillId="7" borderId="64" xfId="0" applyFont="1" applyFill="1" applyBorder="1" applyAlignment="1">
      <alignment horizontal="center" vertical="center" wrapText="1"/>
    </xf>
    <xf numFmtId="3" fontId="1" fillId="0" borderId="6" xfId="0" applyNumberFormat="1" applyFont="1" applyBorder="1" applyAlignment="1">
      <alignment horizontal="center" vertical="center"/>
    </xf>
    <xf numFmtId="3" fontId="1" fillId="0" borderId="43" xfId="0" applyNumberFormat="1" applyFont="1" applyBorder="1" applyAlignment="1">
      <alignment horizontal="center" vertical="center"/>
    </xf>
    <xf numFmtId="3" fontId="9" fillId="0" borderId="6" xfId="0" applyNumberFormat="1" applyFont="1" applyBorder="1"/>
    <xf numFmtId="3" fontId="1" fillId="7" borderId="64" xfId="0" applyNumberFormat="1" applyFont="1" applyFill="1" applyBorder="1" applyAlignment="1">
      <alignment horizontal="center" vertical="center"/>
    </xf>
    <xf numFmtId="3" fontId="1" fillId="0" borderId="19" xfId="0" applyNumberFormat="1" applyFont="1" applyBorder="1"/>
    <xf numFmtId="3" fontId="9" fillId="0" borderId="13" xfId="0" applyNumberFormat="1" applyFont="1" applyBorder="1" applyAlignment="1">
      <alignment horizontal="center" vertical="center"/>
    </xf>
    <xf numFmtId="0" fontId="11" fillId="4" borderId="10" xfId="0" applyFont="1" applyFill="1" applyBorder="1" applyAlignment="1">
      <alignment horizontal="center" vertical="center" wrapText="1"/>
    </xf>
    <xf numFmtId="3" fontId="1" fillId="0" borderId="38" xfId="0" applyNumberFormat="1" applyFont="1" applyBorder="1" applyAlignment="1">
      <alignment horizontal="center" vertical="center"/>
    </xf>
    <xf numFmtId="3" fontId="1" fillId="7" borderId="55" xfId="0" applyNumberFormat="1" applyFont="1" applyFill="1" applyBorder="1" applyAlignment="1">
      <alignment horizontal="center" vertical="center"/>
    </xf>
    <xf numFmtId="3" fontId="1" fillId="7" borderId="59" xfId="0" applyNumberFormat="1" applyFont="1" applyFill="1" applyBorder="1" applyAlignment="1">
      <alignment horizontal="center" vertical="center"/>
    </xf>
    <xf numFmtId="0" fontId="20" fillId="7" borderId="62" xfId="0" applyFont="1" applyFill="1" applyBorder="1" applyAlignment="1">
      <alignment horizontal="center" vertical="center"/>
    </xf>
    <xf numFmtId="0" fontId="20" fillId="7" borderId="60" xfId="0" applyFont="1" applyFill="1" applyBorder="1" applyAlignment="1">
      <alignment horizontal="center" vertical="center"/>
    </xf>
    <xf numFmtId="3" fontId="1" fillId="0" borderId="15" xfId="3" applyNumberFormat="1" applyFont="1" applyBorder="1" applyAlignment="1">
      <alignment horizontal="center" vertical="center"/>
    </xf>
    <xf numFmtId="3" fontId="1" fillId="0" borderId="4" xfId="3" applyNumberFormat="1" applyFont="1" applyBorder="1" applyAlignment="1">
      <alignment horizontal="center" vertical="center"/>
    </xf>
    <xf numFmtId="3" fontId="1" fillId="0" borderId="14" xfId="3" applyNumberFormat="1" applyFont="1" applyBorder="1" applyAlignment="1">
      <alignment horizontal="center" vertical="center"/>
    </xf>
    <xf numFmtId="3" fontId="21" fillId="0" borderId="23" xfId="3" applyNumberFormat="1" applyFont="1" applyBorder="1" applyAlignment="1">
      <alignment horizontal="center" vertical="center"/>
    </xf>
    <xf numFmtId="4" fontId="5" fillId="0" borderId="0" xfId="0" applyNumberFormat="1" applyFont="1"/>
    <xf numFmtId="3" fontId="21" fillId="0" borderId="34" xfId="3" applyNumberFormat="1" applyFont="1" applyBorder="1" applyAlignment="1">
      <alignment horizontal="center" vertical="center"/>
    </xf>
    <xf numFmtId="3" fontId="21" fillId="0" borderId="27" xfId="3" applyNumberFormat="1" applyFont="1" applyBorder="1" applyAlignment="1">
      <alignment horizontal="center" vertical="center"/>
    </xf>
    <xf numFmtId="3" fontId="21" fillId="0" borderId="85" xfId="3" applyNumberFormat="1" applyFont="1" applyBorder="1" applyAlignment="1">
      <alignment horizontal="center" vertical="center"/>
    </xf>
    <xf numFmtId="3" fontId="21" fillId="9" borderId="29" xfId="3" applyNumberFormat="1" applyFont="1" applyFill="1" applyBorder="1" applyAlignment="1">
      <alignment horizontal="center" vertical="center"/>
    </xf>
    <xf numFmtId="3" fontId="21" fillId="0" borderId="49" xfId="3" applyNumberFormat="1" applyFont="1" applyBorder="1" applyAlignment="1">
      <alignment horizontal="center" vertical="center"/>
    </xf>
    <xf numFmtId="3" fontId="21" fillId="0" borderId="51" xfId="3" applyNumberFormat="1" applyFont="1" applyBorder="1" applyAlignment="1">
      <alignment horizontal="center" vertical="center"/>
    </xf>
    <xf numFmtId="3" fontId="21" fillId="0" borderId="32" xfId="3" applyNumberFormat="1" applyFont="1" applyBorder="1" applyAlignment="1">
      <alignment horizontal="center" vertical="center"/>
    </xf>
    <xf numFmtId="49" fontId="1" fillId="0" borderId="7" xfId="0" applyNumberFormat="1" applyFont="1" applyBorder="1" applyAlignment="1">
      <alignment horizontal="center" vertical="center"/>
    </xf>
    <xf numFmtId="49" fontId="11" fillId="4" borderId="4" xfId="0" applyNumberFormat="1" applyFont="1" applyFill="1" applyBorder="1" applyAlignment="1">
      <alignment horizontal="center" vertical="center" wrapText="1"/>
    </xf>
    <xf numFmtId="49" fontId="11" fillId="4" borderId="10" xfId="0" applyNumberFormat="1" applyFont="1" applyFill="1" applyBorder="1" applyAlignment="1">
      <alignment horizontal="center" vertical="center" wrapText="1"/>
    </xf>
    <xf numFmtId="4" fontId="9" fillId="0" borderId="34" xfId="0" applyNumberFormat="1" applyFont="1" applyBorder="1" applyAlignment="1">
      <alignment horizontal="right"/>
    </xf>
    <xf numFmtId="4" fontId="1" fillId="0" borderId="34" xfId="0" applyNumberFormat="1" applyFont="1" applyBorder="1" applyAlignment="1">
      <alignment horizontal="right"/>
    </xf>
    <xf numFmtId="4" fontId="9" fillId="0" borderId="27" xfId="0" applyNumberFormat="1" applyFont="1" applyBorder="1" applyAlignment="1">
      <alignment horizontal="right"/>
    </xf>
    <xf numFmtId="4" fontId="9" fillId="0" borderId="23" xfId="0" applyNumberFormat="1" applyFont="1" applyBorder="1" applyAlignment="1">
      <alignment horizontal="right"/>
    </xf>
    <xf numFmtId="4" fontId="9" fillId="0" borderId="29" xfId="0" applyNumberFormat="1" applyFont="1" applyBorder="1" applyAlignment="1">
      <alignment horizontal="right"/>
    </xf>
    <xf numFmtId="4" fontId="9" fillId="0" borderId="30" xfId="0" applyNumberFormat="1" applyFont="1" applyBorder="1" applyAlignment="1">
      <alignment horizontal="right"/>
    </xf>
    <xf numFmtId="3" fontId="5" fillId="0" borderId="23" xfId="0" applyNumberFormat="1" applyFont="1" applyBorder="1" applyAlignment="1">
      <alignment horizontal="center" vertical="center"/>
    </xf>
    <xf numFmtId="0" fontId="12" fillId="4" borderId="51" xfId="0" applyFont="1" applyFill="1" applyBorder="1" applyAlignment="1">
      <alignment horizontal="center" vertical="center" wrapText="1"/>
    </xf>
    <xf numFmtId="3" fontId="0" fillId="0" borderId="51" xfId="0" applyNumberFormat="1" applyBorder="1" applyAlignment="1">
      <alignment horizontal="center" vertical="center"/>
    </xf>
    <xf numFmtId="3" fontId="0" fillId="0" borderId="32" xfId="0" applyNumberFormat="1" applyBorder="1" applyAlignment="1">
      <alignment horizontal="center" vertical="center"/>
    </xf>
    <xf numFmtId="49" fontId="11" fillId="4" borderId="17" xfId="0" applyNumberFormat="1" applyFont="1" applyFill="1" applyBorder="1" applyAlignment="1">
      <alignment horizontal="center" vertical="center" wrapText="1"/>
    </xf>
    <xf numFmtId="0" fontId="12" fillId="4" borderId="48" xfId="0" applyFont="1" applyFill="1" applyBorder="1" applyAlignment="1">
      <alignment vertical="center" wrapText="1"/>
    </xf>
    <xf numFmtId="0" fontId="11" fillId="4" borderId="51" xfId="0" applyFont="1" applyFill="1" applyBorder="1" applyAlignment="1">
      <alignment horizontal="center" vertical="center" wrapText="1"/>
    </xf>
    <xf numFmtId="0" fontId="11" fillId="4" borderId="51" xfId="0" applyFont="1" applyFill="1" applyBorder="1" applyAlignment="1">
      <alignment vertical="center" wrapText="1"/>
    </xf>
    <xf numFmtId="0" fontId="11" fillId="4" borderId="32" xfId="0" applyFont="1" applyFill="1" applyBorder="1" applyAlignment="1">
      <alignment vertical="center" wrapText="1"/>
    </xf>
    <xf numFmtId="0" fontId="12" fillId="7" borderId="10" xfId="0" applyFont="1" applyFill="1" applyBorder="1" applyAlignment="1">
      <alignment vertical="center" wrapText="1"/>
    </xf>
    <xf numFmtId="0" fontId="11" fillId="4" borderId="10" xfId="0" applyFont="1" applyFill="1" applyBorder="1" applyAlignment="1">
      <alignment vertical="center" wrapText="1"/>
    </xf>
    <xf numFmtId="0" fontId="12" fillId="4" borderId="10" xfId="0" applyFont="1" applyFill="1" applyBorder="1" applyAlignment="1">
      <alignment vertical="center" wrapText="1"/>
    </xf>
    <xf numFmtId="0" fontId="12" fillId="7" borderId="124" xfId="0" applyFont="1" applyFill="1" applyBorder="1" applyAlignment="1">
      <alignment vertical="center" wrapText="1"/>
    </xf>
    <xf numFmtId="0" fontId="11" fillId="7" borderId="60" xfId="0" applyFont="1" applyFill="1" applyBorder="1" applyAlignment="1">
      <alignment vertical="center" wrapText="1"/>
    </xf>
    <xf numFmtId="3" fontId="11" fillId="7" borderId="4" xfId="0" applyNumberFormat="1" applyFont="1" applyFill="1" applyBorder="1" applyAlignment="1">
      <alignment vertical="center" wrapText="1"/>
    </xf>
    <xf numFmtId="3" fontId="11" fillId="7" borderId="14" xfId="0" applyNumberFormat="1" applyFont="1" applyFill="1" applyBorder="1" applyAlignment="1">
      <alignment vertical="center" wrapText="1"/>
    </xf>
    <xf numFmtId="3" fontId="11" fillId="4" borderId="4" xfId="0" applyNumberFormat="1" applyFont="1" applyFill="1" applyBorder="1" applyAlignment="1">
      <alignment vertical="center" wrapText="1"/>
    </xf>
    <xf numFmtId="3" fontId="11" fillId="4" borderId="14" xfId="0" applyNumberFormat="1" applyFont="1" applyFill="1" applyBorder="1" applyAlignment="1">
      <alignment vertical="center" wrapText="1"/>
    </xf>
    <xf numFmtId="0" fontId="36" fillId="0" borderId="102" xfId="0" applyFont="1" applyBorder="1" applyAlignment="1">
      <alignment horizontal="center" vertical="center"/>
    </xf>
    <xf numFmtId="3" fontId="11" fillId="0" borderId="4" xfId="0" applyNumberFormat="1" applyFont="1" applyBorder="1" applyAlignment="1">
      <alignment horizontal="center"/>
    </xf>
    <xf numFmtId="3" fontId="11" fillId="0" borderId="14" xfId="0" applyNumberFormat="1" applyFont="1" applyBorder="1" applyAlignment="1">
      <alignment horizontal="center"/>
    </xf>
    <xf numFmtId="3" fontId="11" fillId="7" borderId="4" xfId="0" applyNumberFormat="1" applyFont="1" applyFill="1" applyBorder="1" applyAlignment="1">
      <alignment horizontal="center"/>
    </xf>
    <xf numFmtId="3" fontId="11" fillId="7" borderId="14" xfId="0" applyNumberFormat="1" applyFont="1" applyFill="1" applyBorder="1" applyAlignment="1">
      <alignment horizontal="center"/>
    </xf>
    <xf numFmtId="3" fontId="46" fillId="7" borderId="14" xfId="0" applyNumberFormat="1" applyFont="1" applyFill="1" applyBorder="1" applyAlignment="1">
      <alignment horizontal="center" vertical="center"/>
    </xf>
    <xf numFmtId="4" fontId="21" fillId="0" borderId="0" xfId="0" applyNumberFormat="1" applyFont="1" applyAlignment="1">
      <alignment vertical="center"/>
    </xf>
    <xf numFmtId="4" fontId="21" fillId="0" borderId="4" xfId="3" applyNumberFormat="1" applyFont="1" applyBorder="1" applyAlignment="1">
      <alignment horizontal="center" vertical="center"/>
    </xf>
    <xf numFmtId="4" fontId="21" fillId="0" borderId="23" xfId="3" applyNumberFormat="1" applyFont="1" applyBorder="1" applyAlignment="1">
      <alignment horizontal="center" vertical="center"/>
    </xf>
    <xf numFmtId="3" fontId="55" fillId="7" borderId="62" xfId="0" applyNumberFormat="1" applyFont="1" applyFill="1" applyBorder="1" applyAlignment="1">
      <alignment horizontal="center"/>
    </xf>
    <xf numFmtId="9" fontId="36" fillId="0" borderId="10" xfId="0" applyNumberFormat="1" applyFont="1" applyBorder="1" applyAlignment="1">
      <alignment horizontal="center" vertical="center"/>
    </xf>
    <xf numFmtId="3" fontId="36" fillId="0" borderId="10" xfId="0" applyNumberFormat="1" applyFont="1" applyBorder="1" applyAlignment="1">
      <alignment horizontal="center" vertical="center"/>
    </xf>
    <xf numFmtId="49" fontId="11" fillId="4" borderId="10" xfId="0" applyNumberFormat="1" applyFont="1" applyFill="1" applyBorder="1" applyAlignment="1">
      <alignment horizontal="center" vertical="center" wrapText="1"/>
    </xf>
    <xf numFmtId="3" fontId="5" fillId="0" borderId="4" xfId="0" applyNumberFormat="1" applyFont="1" applyBorder="1" applyAlignment="1">
      <alignment horizontal="center" vertical="center"/>
    </xf>
    <xf numFmtId="3" fontId="5" fillId="0" borderId="77" xfId="0" applyNumberFormat="1" applyFont="1" applyBorder="1" applyAlignment="1">
      <alignment horizontal="center" vertical="center"/>
    </xf>
    <xf numFmtId="3" fontId="5" fillId="0" borderId="25" xfId="0" applyNumberFormat="1" applyFont="1" applyBorder="1" applyAlignment="1">
      <alignment horizontal="center" vertical="center"/>
    </xf>
    <xf numFmtId="49" fontId="11" fillId="4" borderId="4" xfId="0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3" fontId="48" fillId="0" borderId="43" xfId="0" applyNumberFormat="1" applyFont="1" applyBorder="1" applyAlignment="1">
      <alignment horizontal="center" vertical="center"/>
    </xf>
    <xf numFmtId="3" fontId="48" fillId="0" borderId="13" xfId="0" applyNumberFormat="1" applyFont="1" applyBorder="1" applyAlignment="1">
      <alignment horizontal="center" vertical="center"/>
    </xf>
    <xf numFmtId="0" fontId="11" fillId="4" borderId="15" xfId="0" applyFont="1" applyFill="1" applyBorder="1" applyAlignment="1">
      <alignment horizontal="center" vertical="center" wrapText="1"/>
    </xf>
    <xf numFmtId="0" fontId="11" fillId="4" borderId="17" xfId="0" applyFont="1" applyFill="1" applyBorder="1" applyAlignment="1">
      <alignment horizontal="center" vertical="center" wrapText="1"/>
    </xf>
    <xf numFmtId="0" fontId="11" fillId="4" borderId="50" xfId="0" applyFont="1" applyFill="1" applyBorder="1" applyAlignment="1">
      <alignment horizontal="center" vertical="center" wrapText="1"/>
    </xf>
    <xf numFmtId="0" fontId="11" fillId="4" borderId="26" xfId="0" applyFont="1" applyFill="1" applyBorder="1" applyAlignment="1">
      <alignment horizontal="center" vertical="center" wrapText="1"/>
    </xf>
    <xf numFmtId="0" fontId="11" fillId="4" borderId="65" xfId="0" applyFont="1" applyFill="1" applyBorder="1" applyAlignment="1">
      <alignment horizontal="center" vertical="center" wrapText="1"/>
    </xf>
    <xf numFmtId="0" fontId="11" fillId="4" borderId="7" xfId="0" applyFont="1" applyFill="1" applyBorder="1" applyAlignment="1">
      <alignment horizontal="center" vertical="center" wrapText="1"/>
    </xf>
    <xf numFmtId="3" fontId="48" fillId="9" borderId="88" xfId="0" applyNumberFormat="1" applyFont="1" applyFill="1" applyBorder="1" applyAlignment="1">
      <alignment horizontal="center" vertical="center" wrapText="1"/>
    </xf>
    <xf numFmtId="3" fontId="48" fillId="9" borderId="13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/>
    </xf>
    <xf numFmtId="0" fontId="15" fillId="0" borderId="0" xfId="0" applyFont="1" applyAlignment="1">
      <alignment horizontal="center"/>
    </xf>
    <xf numFmtId="0" fontId="11" fillId="7" borderId="6" xfId="0" applyFont="1" applyFill="1" applyBorder="1" applyAlignment="1">
      <alignment horizontal="center" vertical="center" wrapText="1"/>
    </xf>
    <xf numFmtId="0" fontId="11" fillId="7" borderId="5" xfId="0" applyFont="1" applyFill="1" applyBorder="1" applyAlignment="1">
      <alignment horizontal="center" vertical="center" wrapText="1"/>
    </xf>
    <xf numFmtId="3" fontId="11" fillId="7" borderId="4" xfId="0" applyNumberFormat="1" applyFont="1" applyFill="1" applyBorder="1" applyAlignment="1">
      <alignment horizontal="right" vertical="center" wrapText="1"/>
    </xf>
    <xf numFmtId="3" fontId="11" fillId="7" borderId="3" xfId="0" applyNumberFormat="1" applyFont="1" applyFill="1" applyBorder="1" applyAlignment="1">
      <alignment horizontal="right" vertical="center" wrapText="1"/>
    </xf>
    <xf numFmtId="3" fontId="11" fillId="7" borderId="14" xfId="0" applyNumberFormat="1" applyFont="1" applyFill="1" applyBorder="1" applyAlignment="1">
      <alignment horizontal="right" vertical="center" wrapText="1"/>
    </xf>
    <xf numFmtId="3" fontId="11" fillId="7" borderId="12" xfId="0" applyNumberFormat="1" applyFont="1" applyFill="1" applyBorder="1" applyAlignment="1">
      <alignment horizontal="right" vertical="center" wrapText="1"/>
    </xf>
    <xf numFmtId="0" fontId="41" fillId="9" borderId="0" xfId="0" applyFont="1" applyFill="1" applyAlignment="1">
      <alignment horizontal="center" vertical="center" wrapText="1"/>
    </xf>
    <xf numFmtId="0" fontId="35" fillId="6" borderId="111" xfId="0" applyFont="1" applyFill="1" applyBorder="1" applyAlignment="1">
      <alignment horizontal="center" vertical="center" wrapText="1"/>
    </xf>
    <xf numFmtId="0" fontId="35" fillId="6" borderId="112" xfId="0" applyFont="1" applyFill="1" applyBorder="1" applyAlignment="1">
      <alignment horizontal="center" vertical="center" wrapText="1"/>
    </xf>
    <xf numFmtId="0" fontId="35" fillId="6" borderId="113" xfId="0" applyFont="1" applyFill="1" applyBorder="1" applyAlignment="1">
      <alignment horizontal="center" vertical="center" wrapText="1"/>
    </xf>
    <xf numFmtId="0" fontId="35" fillId="6" borderId="114" xfId="0" applyFont="1" applyFill="1" applyBorder="1" applyAlignment="1">
      <alignment horizontal="center" vertical="center" wrapText="1"/>
    </xf>
    <xf numFmtId="0" fontId="35" fillId="6" borderId="115" xfId="0" applyFont="1" applyFill="1" applyBorder="1" applyAlignment="1">
      <alignment horizontal="center" vertical="center" wrapText="1"/>
    </xf>
    <xf numFmtId="0" fontId="35" fillId="6" borderId="110" xfId="0" applyFont="1" applyFill="1" applyBorder="1" applyAlignment="1">
      <alignment horizontal="center" vertical="center" wrapText="1"/>
    </xf>
    <xf numFmtId="0" fontId="35" fillId="6" borderId="116" xfId="0" applyFont="1" applyFill="1" applyBorder="1" applyAlignment="1">
      <alignment horizontal="center" vertical="center" wrapText="1"/>
    </xf>
    <xf numFmtId="0" fontId="35" fillId="6" borderId="117" xfId="0" applyFont="1" applyFill="1" applyBorder="1" applyAlignment="1">
      <alignment horizontal="center" vertical="center" wrapText="1"/>
    </xf>
    <xf numFmtId="0" fontId="35" fillId="6" borderId="118" xfId="0" applyFont="1" applyFill="1" applyBorder="1" applyAlignment="1">
      <alignment horizontal="center" vertical="center" wrapText="1"/>
    </xf>
    <xf numFmtId="0" fontId="37" fillId="0" borderId="0" xfId="0" applyFont="1" applyAlignment="1" applyProtection="1">
      <alignment horizontal="right"/>
      <protection hidden="1"/>
    </xf>
    <xf numFmtId="0" fontId="47" fillId="9" borderId="0" xfId="0" applyFont="1" applyFill="1" applyAlignment="1" applyProtection="1">
      <alignment horizontal="center" vertical="center"/>
      <protection locked="0"/>
    </xf>
    <xf numFmtId="0" fontId="35" fillId="7" borderId="115" xfId="0" applyFont="1" applyFill="1" applyBorder="1" applyAlignment="1" applyProtection="1">
      <alignment horizontal="center" vertical="center" wrapText="1"/>
      <protection locked="0"/>
    </xf>
    <xf numFmtId="0" fontId="35" fillId="7" borderId="1" xfId="0" applyFont="1" applyFill="1" applyBorder="1" applyAlignment="1" applyProtection="1">
      <alignment horizontal="center" vertical="center" wrapText="1"/>
      <protection locked="0"/>
    </xf>
    <xf numFmtId="0" fontId="35" fillId="7" borderId="119" xfId="0" applyFont="1" applyFill="1" applyBorder="1" applyAlignment="1" applyProtection="1">
      <alignment horizontal="center" vertical="center" wrapText="1"/>
      <protection locked="0"/>
    </xf>
    <xf numFmtId="0" fontId="35" fillId="7" borderId="120" xfId="0" applyFont="1" applyFill="1" applyBorder="1" applyAlignment="1" applyProtection="1">
      <alignment horizontal="center" vertical="center" wrapText="1"/>
      <protection locked="0"/>
    </xf>
    <xf numFmtId="0" fontId="35" fillId="7" borderId="121" xfId="0" applyFont="1" applyFill="1" applyBorder="1" applyAlignment="1" applyProtection="1">
      <alignment horizontal="center" vertical="center" wrapText="1"/>
      <protection locked="0"/>
    </xf>
    <xf numFmtId="0" fontId="35" fillId="7" borderId="122" xfId="0" applyFont="1" applyFill="1" applyBorder="1" applyAlignment="1" applyProtection="1">
      <alignment horizontal="center" vertical="center" wrapText="1"/>
      <protection locked="0"/>
    </xf>
    <xf numFmtId="0" fontId="35" fillId="7" borderId="123" xfId="0" applyFont="1" applyFill="1" applyBorder="1" applyAlignment="1" applyProtection="1">
      <alignment horizontal="center" vertical="center" wrapText="1"/>
      <protection locked="0"/>
    </xf>
    <xf numFmtId="0" fontId="13" fillId="7" borderId="111" xfId="0" applyFont="1" applyFill="1" applyBorder="1" applyAlignment="1" applyProtection="1">
      <alignment horizontal="center" vertical="center" wrapText="1"/>
      <protection locked="0"/>
    </xf>
    <xf numFmtId="0" fontId="13" fillId="7" borderId="106" xfId="0" applyFont="1" applyFill="1" applyBorder="1" applyAlignment="1" applyProtection="1">
      <alignment horizontal="center" vertical="center" wrapText="1"/>
      <protection locked="0"/>
    </xf>
    <xf numFmtId="0" fontId="35" fillId="7" borderId="111" xfId="0" applyFont="1" applyFill="1" applyBorder="1" applyAlignment="1" applyProtection="1">
      <alignment horizontal="center" vertical="center" wrapText="1"/>
      <protection locked="0"/>
    </xf>
    <xf numFmtId="0" fontId="35" fillId="7" borderId="106" xfId="0" applyFont="1" applyFill="1" applyBorder="1" applyAlignment="1" applyProtection="1">
      <alignment horizontal="center" vertical="center" wrapText="1"/>
      <protection locked="0"/>
    </xf>
    <xf numFmtId="0" fontId="13" fillId="0" borderId="0" xfId="0" applyFont="1" applyAlignment="1">
      <alignment horizontal="right"/>
    </xf>
    <xf numFmtId="0" fontId="9" fillId="8" borderId="89" xfId="0" applyFont="1" applyFill="1" applyBorder="1" applyAlignment="1">
      <alignment horizontal="right"/>
    </xf>
    <xf numFmtId="0" fontId="9" fillId="8" borderId="78" xfId="0" applyFont="1" applyFill="1" applyBorder="1" applyAlignment="1">
      <alignment horizontal="right"/>
    </xf>
    <xf numFmtId="0" fontId="1" fillId="0" borderId="0" xfId="0" applyFont="1" applyAlignment="1">
      <alignment horizontal="left" wrapText="1"/>
    </xf>
    <xf numFmtId="0" fontId="9" fillId="0" borderId="0" xfId="0" applyFont="1" applyAlignment="1">
      <alignment horizontal="left" wrapText="1"/>
    </xf>
    <xf numFmtId="0" fontId="9" fillId="0" borderId="86" xfId="0" applyFont="1" applyBorder="1" applyAlignment="1">
      <alignment horizontal="left"/>
    </xf>
    <xf numFmtId="0" fontId="9" fillId="0" borderId="23" xfId="0" applyFont="1" applyBorder="1" applyAlignment="1">
      <alignment horizontal="left"/>
    </xf>
    <xf numFmtId="0" fontId="9" fillId="0" borderId="87" xfId="0" applyFont="1" applyBorder="1" applyAlignment="1">
      <alignment horizontal="left"/>
    </xf>
    <xf numFmtId="0" fontId="9" fillId="0" borderId="30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9" fillId="8" borderId="47" xfId="0" applyFont="1" applyFill="1" applyBorder="1" applyAlignment="1">
      <alignment horizontal="left" vertical="center"/>
    </xf>
    <xf numFmtId="0" fontId="9" fillId="8" borderId="42" xfId="0" applyFont="1" applyFill="1" applyBorder="1" applyAlignment="1">
      <alignment horizontal="left" vertical="center"/>
    </xf>
    <xf numFmtId="0" fontId="9" fillId="0" borderId="91" xfId="0" applyFont="1" applyBorder="1" applyAlignment="1">
      <alignment horizontal="left" vertical="center"/>
    </xf>
    <xf numFmtId="0" fontId="9" fillId="0" borderId="54" xfId="0" applyFont="1" applyBorder="1" applyAlignment="1">
      <alignment horizontal="left" vertical="center"/>
    </xf>
    <xf numFmtId="0" fontId="9" fillId="0" borderId="67" xfId="0" applyFont="1" applyBorder="1" applyAlignment="1">
      <alignment horizontal="left" vertical="center"/>
    </xf>
    <xf numFmtId="0" fontId="9" fillId="0" borderId="25" xfId="0" applyFont="1" applyBorder="1" applyAlignment="1">
      <alignment horizontal="left" vertical="center"/>
    </xf>
    <xf numFmtId="0" fontId="9" fillId="8" borderId="87" xfId="0" applyFont="1" applyFill="1" applyBorder="1" applyAlignment="1">
      <alignment horizontal="center"/>
    </xf>
    <xf numFmtId="0" fontId="9" fillId="8" borderId="30" xfId="0" applyFont="1" applyFill="1" applyBorder="1" applyAlignment="1">
      <alignment horizontal="center"/>
    </xf>
    <xf numFmtId="0" fontId="9" fillId="0" borderId="90" xfId="0" applyFont="1" applyBorder="1" applyAlignment="1">
      <alignment horizontal="left"/>
    </xf>
    <xf numFmtId="0" fontId="9" fillId="0" borderId="33" xfId="0" applyFont="1" applyBorder="1" applyAlignment="1">
      <alignment horizontal="left"/>
    </xf>
    <xf numFmtId="0" fontId="9" fillId="0" borderId="92" xfId="0" applyFont="1" applyBorder="1" applyAlignment="1">
      <alignment horizontal="left" vertical="center"/>
    </xf>
    <xf numFmtId="0" fontId="9" fillId="0" borderId="47" xfId="0" applyFont="1" applyBorder="1" applyAlignment="1">
      <alignment horizontal="left" vertical="center"/>
    </xf>
    <xf numFmtId="0" fontId="9" fillId="0" borderId="42" xfId="0" applyFont="1" applyBorder="1" applyAlignment="1">
      <alignment horizontal="left" vertical="center"/>
    </xf>
    <xf numFmtId="0" fontId="9" fillId="9" borderId="0" xfId="0" applyFont="1" applyFill="1" applyAlignment="1">
      <alignment horizontal="left" wrapText="1"/>
    </xf>
    <xf numFmtId="3" fontId="9" fillId="0" borderId="43" xfId="0" applyNumberFormat="1" applyFont="1" applyBorder="1" applyAlignment="1">
      <alignment horizontal="center" vertical="center"/>
    </xf>
    <xf numFmtId="3" fontId="9" fillId="0" borderId="13" xfId="0" applyNumberFormat="1" applyFont="1" applyBorder="1" applyAlignment="1">
      <alignment horizontal="center" vertical="center"/>
    </xf>
    <xf numFmtId="3" fontId="9" fillId="0" borderId="6" xfId="0" applyNumberFormat="1" applyFont="1" applyBorder="1" applyAlignment="1">
      <alignment horizontal="center" vertical="center"/>
    </xf>
    <xf numFmtId="3" fontId="9" fillId="0" borderId="7" xfId="0" applyNumberFormat="1" applyFont="1" applyBorder="1" applyAlignment="1">
      <alignment horizontal="center" vertical="center"/>
    </xf>
    <xf numFmtId="0" fontId="13" fillId="7" borderId="75" xfId="0" applyFont="1" applyFill="1" applyBorder="1" applyAlignment="1">
      <alignment horizontal="center" vertical="center" wrapText="1"/>
    </xf>
    <xf numFmtId="0" fontId="13" fillId="7" borderId="93" xfId="0" applyFont="1" applyFill="1" applyBorder="1" applyAlignment="1">
      <alignment horizontal="center" vertical="center" wrapText="1"/>
    </xf>
    <xf numFmtId="0" fontId="13" fillId="7" borderId="33" xfId="0" applyFont="1" applyFill="1" applyBorder="1" applyAlignment="1">
      <alignment horizontal="center" vertical="center" wrapText="1"/>
    </xf>
    <xf numFmtId="3" fontId="13" fillId="7" borderId="50" xfId="0" applyNumberFormat="1" applyFont="1" applyFill="1" applyBorder="1" applyAlignment="1">
      <alignment horizontal="center" vertical="center" wrapText="1"/>
    </xf>
    <xf numFmtId="3" fontId="13" fillId="7" borderId="26" xfId="0" applyNumberFormat="1" applyFont="1" applyFill="1" applyBorder="1" applyAlignment="1">
      <alignment horizontal="center" vertical="center" wrapText="1"/>
    </xf>
    <xf numFmtId="0" fontId="13" fillId="7" borderId="65" xfId="0" applyFont="1" applyFill="1" applyBorder="1" applyAlignment="1">
      <alignment horizontal="center" vertical="center" wrapText="1"/>
    </xf>
    <xf numFmtId="0" fontId="13" fillId="7" borderId="7" xfId="0" applyFont="1" applyFill="1" applyBorder="1" applyAlignment="1">
      <alignment horizontal="center" vertical="center" wrapText="1"/>
    </xf>
    <xf numFmtId="3" fontId="13" fillId="7" borderId="65" xfId="0" applyNumberFormat="1" applyFont="1" applyFill="1" applyBorder="1" applyAlignment="1">
      <alignment horizontal="center" vertical="center" wrapText="1"/>
    </xf>
    <xf numFmtId="3" fontId="13" fillId="7" borderId="7" xfId="0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49" fontId="11" fillId="4" borderId="17" xfId="0" applyNumberFormat="1" applyFont="1" applyFill="1" applyBorder="1" applyAlignment="1">
      <alignment horizontal="center" vertical="center" wrapText="1"/>
    </xf>
    <xf numFmtId="0" fontId="11" fillId="4" borderId="48" xfId="0" applyFont="1" applyFill="1" applyBorder="1" applyAlignment="1">
      <alignment horizontal="center" vertical="center" wrapText="1"/>
    </xf>
    <xf numFmtId="0" fontId="11" fillId="4" borderId="10" xfId="0" applyFont="1" applyFill="1" applyBorder="1" applyAlignment="1">
      <alignment horizontal="center" vertical="center" wrapText="1"/>
    </xf>
    <xf numFmtId="0" fontId="11" fillId="4" borderId="75" xfId="0" applyFont="1" applyFill="1" applyBorder="1" applyAlignment="1">
      <alignment horizontal="center" vertical="center" wrapText="1"/>
    </xf>
    <xf numFmtId="0" fontId="12" fillId="7" borderId="61" xfId="0" applyFont="1" applyFill="1" applyBorder="1" applyAlignment="1">
      <alignment horizontal="center" vertical="center" wrapText="1"/>
    </xf>
    <xf numFmtId="0" fontId="12" fillId="7" borderId="22" xfId="0" applyFont="1" applyFill="1" applyBorder="1" applyAlignment="1">
      <alignment horizontal="center" vertical="center" wrapText="1"/>
    </xf>
    <xf numFmtId="0" fontId="12" fillId="7" borderId="25" xfId="0" applyFont="1" applyFill="1" applyBorder="1" applyAlignment="1">
      <alignment horizontal="center" vertical="center" wrapText="1"/>
    </xf>
    <xf numFmtId="0" fontId="12" fillId="7" borderId="50" xfId="0" applyFont="1" applyFill="1" applyBorder="1" applyAlignment="1">
      <alignment horizontal="center" vertical="center"/>
    </xf>
    <xf numFmtId="0" fontId="12" fillId="7" borderId="26" xfId="0" applyFont="1" applyFill="1" applyBorder="1" applyAlignment="1">
      <alignment horizontal="center" vertical="center"/>
    </xf>
    <xf numFmtId="0" fontId="12" fillId="7" borderId="65" xfId="0" applyFont="1" applyFill="1" applyBorder="1" applyAlignment="1">
      <alignment horizontal="center" vertical="center" wrapText="1"/>
    </xf>
    <xf numFmtId="0" fontId="12" fillId="7" borderId="7" xfId="0" applyFont="1" applyFill="1" applyBorder="1" applyAlignment="1">
      <alignment horizontal="center" vertical="center" wrapText="1"/>
    </xf>
    <xf numFmtId="3" fontId="9" fillId="9" borderId="65" xfId="0" applyNumberFormat="1" applyFont="1" applyFill="1" applyBorder="1" applyAlignment="1">
      <alignment horizontal="center" vertical="center" wrapText="1"/>
    </xf>
    <xf numFmtId="3" fontId="9" fillId="9" borderId="7" xfId="0" applyNumberFormat="1" applyFont="1" applyFill="1" applyBorder="1" applyAlignment="1">
      <alignment horizontal="center" vertical="center" wrapText="1"/>
    </xf>
    <xf numFmtId="3" fontId="9" fillId="9" borderId="88" xfId="0" applyNumberFormat="1" applyFont="1" applyFill="1" applyBorder="1" applyAlignment="1">
      <alignment horizontal="center" vertical="center" wrapText="1"/>
    </xf>
    <xf numFmtId="3" fontId="9" fillId="9" borderId="13" xfId="0" applyNumberFormat="1" applyFont="1" applyFill="1" applyBorder="1" applyAlignment="1">
      <alignment horizontal="center" vertical="center" wrapText="1"/>
    </xf>
    <xf numFmtId="0" fontId="11" fillId="7" borderId="66" xfId="0" applyFont="1" applyFill="1" applyBorder="1" applyAlignment="1">
      <alignment horizontal="center" vertical="center" wrapText="1"/>
    </xf>
    <xf numFmtId="0" fontId="11" fillId="7" borderId="8" xfId="0" applyFont="1" applyFill="1" applyBorder="1" applyAlignment="1">
      <alignment horizontal="center" vertical="center" wrapText="1"/>
    </xf>
    <xf numFmtId="0" fontId="13" fillId="7" borderId="50" xfId="0" applyFont="1" applyFill="1" applyBorder="1" applyAlignment="1">
      <alignment horizontal="center" vertical="center" wrapText="1"/>
    </xf>
    <xf numFmtId="0" fontId="13" fillId="7" borderId="26" xfId="0" applyFont="1" applyFill="1" applyBorder="1" applyAlignment="1">
      <alignment horizontal="center" vertical="center" wrapText="1"/>
    </xf>
    <xf numFmtId="0" fontId="13" fillId="7" borderId="82" xfId="0" applyFont="1" applyFill="1" applyBorder="1" applyAlignment="1">
      <alignment horizontal="center" vertical="center" wrapText="1"/>
    </xf>
    <xf numFmtId="0" fontId="13" fillId="7" borderId="20" xfId="0" applyFont="1" applyFill="1" applyBorder="1" applyAlignment="1">
      <alignment horizontal="center" vertical="center" wrapText="1"/>
    </xf>
    <xf numFmtId="3" fontId="11" fillId="7" borderId="6" xfId="0" applyNumberFormat="1" applyFont="1" applyFill="1" applyBorder="1" applyAlignment="1">
      <alignment horizontal="center"/>
    </xf>
    <xf numFmtId="3" fontId="11" fillId="7" borderId="5" xfId="0" applyNumberFormat="1" applyFont="1" applyFill="1" applyBorder="1" applyAlignment="1">
      <alignment horizontal="center"/>
    </xf>
    <xf numFmtId="3" fontId="11" fillId="7" borderId="43" xfId="0" applyNumberFormat="1" applyFont="1" applyFill="1" applyBorder="1" applyAlignment="1">
      <alignment horizontal="center"/>
    </xf>
    <xf numFmtId="3" fontId="11" fillId="7" borderId="21" xfId="0" applyNumberFormat="1" applyFont="1" applyFill="1" applyBorder="1" applyAlignment="1">
      <alignment horizontal="center"/>
    </xf>
    <xf numFmtId="0" fontId="5" fillId="0" borderId="0" xfId="0" applyFont="1" applyAlignment="1">
      <alignment horizontal="left"/>
    </xf>
    <xf numFmtId="0" fontId="17" fillId="0" borderId="0" xfId="0" applyFont="1" applyAlignment="1">
      <alignment horizontal="center" wrapText="1"/>
    </xf>
    <xf numFmtId="2" fontId="15" fillId="7" borderId="91" xfId="0" applyNumberFormat="1" applyFont="1" applyFill="1" applyBorder="1" applyAlignment="1">
      <alignment horizontal="center" vertical="center" wrapText="1"/>
    </xf>
    <xf numFmtId="2" fontId="15" fillId="7" borderId="41" xfId="0" applyNumberFormat="1" applyFont="1" applyFill="1" applyBorder="1" applyAlignment="1">
      <alignment horizontal="center" vertical="center" wrapText="1"/>
    </xf>
    <xf numFmtId="2" fontId="15" fillId="7" borderId="54" xfId="0" applyNumberFormat="1" applyFont="1" applyFill="1" applyBorder="1" applyAlignment="1">
      <alignment horizontal="center" vertical="center" wrapText="1"/>
    </xf>
    <xf numFmtId="2" fontId="15" fillId="7" borderId="94" xfId="0" applyNumberFormat="1" applyFont="1" applyFill="1" applyBorder="1" applyAlignment="1">
      <alignment horizontal="center" vertical="center" wrapText="1"/>
    </xf>
    <xf numFmtId="2" fontId="15" fillId="7" borderId="0" xfId="0" applyNumberFormat="1" applyFont="1" applyFill="1" applyAlignment="1">
      <alignment horizontal="center" vertical="center" wrapText="1"/>
    </xf>
    <xf numFmtId="2" fontId="15" fillId="7" borderId="2" xfId="0" applyNumberFormat="1" applyFont="1" applyFill="1" applyBorder="1" applyAlignment="1">
      <alignment horizontal="center" vertical="center" wrapText="1"/>
    </xf>
    <xf numFmtId="0" fontId="15" fillId="7" borderId="90" xfId="0" applyFont="1" applyFill="1" applyBorder="1" applyAlignment="1">
      <alignment horizontal="center" vertical="center" wrapText="1"/>
    </xf>
    <xf numFmtId="0" fontId="15" fillId="7" borderId="93" xfId="0" applyFont="1" applyFill="1" applyBorder="1" applyAlignment="1">
      <alignment horizontal="center" vertical="center" wrapText="1"/>
    </xf>
    <xf numFmtId="0" fontId="15" fillId="7" borderId="3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horizontal="center" vertical="center"/>
    </xf>
    <xf numFmtId="0" fontId="15" fillId="7" borderId="48" xfId="3" applyFont="1" applyFill="1" applyBorder="1" applyAlignment="1">
      <alignment horizontal="center" vertical="center" wrapText="1"/>
    </xf>
    <xf numFmtId="0" fontId="15" fillId="7" borderId="9" xfId="3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5" fillId="7" borderId="65" xfId="0" applyFont="1" applyFill="1" applyBorder="1" applyAlignment="1">
      <alignment horizontal="center" vertical="center" wrapText="1"/>
    </xf>
    <xf numFmtId="0" fontId="15" fillId="7" borderId="5" xfId="0" applyFont="1" applyFill="1" applyBorder="1" applyAlignment="1">
      <alignment horizontal="center" vertical="center" wrapText="1"/>
    </xf>
    <xf numFmtId="0" fontId="15" fillId="7" borderId="32" xfId="3" applyFont="1" applyFill="1" applyBorder="1" applyAlignment="1">
      <alignment horizontal="center" vertical="center" wrapText="1"/>
    </xf>
    <xf numFmtId="0" fontId="15" fillId="7" borderId="12" xfId="3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/>
    </xf>
    <xf numFmtId="0" fontId="15" fillId="7" borderId="82" xfId="0" applyFont="1" applyFill="1" applyBorder="1" applyAlignment="1">
      <alignment horizontal="center" vertical="center" wrapText="1"/>
    </xf>
    <xf numFmtId="0" fontId="15" fillId="7" borderId="39" xfId="0" applyFont="1" applyFill="1" applyBorder="1" applyAlignment="1">
      <alignment horizontal="center" vertical="center" wrapText="1"/>
    </xf>
    <xf numFmtId="0" fontId="15" fillId="7" borderId="45" xfId="3" applyFont="1" applyFill="1" applyBorder="1" applyAlignment="1">
      <alignment horizontal="center" vertical="center" wrapText="1"/>
    </xf>
    <xf numFmtId="0" fontId="15" fillId="7" borderId="72" xfId="3" applyFont="1" applyFill="1" applyBorder="1" applyAlignment="1">
      <alignment horizontal="center" vertical="center" wrapText="1"/>
    </xf>
    <xf numFmtId="0" fontId="15" fillId="7" borderId="88" xfId="0" applyFont="1" applyFill="1" applyBorder="1" applyAlignment="1">
      <alignment horizontal="center" vertical="center" wrapText="1"/>
    </xf>
    <xf numFmtId="0" fontId="15" fillId="7" borderId="21" xfId="0" applyFont="1" applyFill="1" applyBorder="1" applyAlignment="1">
      <alignment horizontal="center" vertical="center" wrapText="1"/>
    </xf>
    <xf numFmtId="0" fontId="15" fillId="0" borderId="0" xfId="4" applyFont="1" applyAlignment="1">
      <alignment horizontal="center" vertical="center" wrapText="1"/>
    </xf>
    <xf numFmtId="0" fontId="16" fillId="0" borderId="0" xfId="4" applyFont="1" applyAlignment="1">
      <alignment horizontal="center" vertical="center" wrapText="1"/>
    </xf>
    <xf numFmtId="3" fontId="13" fillId="7" borderId="62" xfId="4" applyNumberFormat="1" applyFont="1" applyFill="1" applyBorder="1" applyAlignment="1">
      <alignment horizontal="center" vertical="center"/>
    </xf>
    <xf numFmtId="3" fontId="13" fillId="7" borderId="55" xfId="4" applyNumberFormat="1" applyFont="1" applyFill="1" applyBorder="1" applyAlignment="1">
      <alignment horizontal="center" vertical="center"/>
    </xf>
    <xf numFmtId="0" fontId="13" fillId="7" borderId="50" xfId="4" applyFont="1" applyFill="1" applyBorder="1" applyAlignment="1">
      <alignment horizontal="center" vertical="center" wrapText="1"/>
    </xf>
    <xf numFmtId="0" fontId="13" fillId="7" borderId="11" xfId="4" applyFont="1" applyFill="1" applyBorder="1" applyAlignment="1">
      <alignment horizontal="center" vertical="center" wrapText="1"/>
    </xf>
    <xf numFmtId="0" fontId="13" fillId="7" borderId="65" xfId="4" applyFont="1" applyFill="1" applyBorder="1" applyAlignment="1">
      <alignment horizontal="center" vertical="center" wrapText="1"/>
    </xf>
    <xf numFmtId="0" fontId="13" fillId="7" borderId="5" xfId="4" applyFont="1" applyFill="1" applyBorder="1" applyAlignment="1">
      <alignment horizontal="center" vertical="center" wrapText="1"/>
    </xf>
    <xf numFmtId="0" fontId="15" fillId="7" borderId="62" xfId="0" applyFont="1" applyFill="1" applyBorder="1" applyAlignment="1">
      <alignment horizontal="right" vertical="center" wrapText="1"/>
    </xf>
    <xf numFmtId="0" fontId="15" fillId="7" borderId="55" xfId="0" applyFont="1" applyFill="1" applyBorder="1" applyAlignment="1">
      <alignment horizontal="right" vertical="center" wrapText="1"/>
    </xf>
    <xf numFmtId="0" fontId="5" fillId="7" borderId="50" xfId="0" applyFont="1" applyFill="1" applyBorder="1" applyAlignment="1">
      <alignment horizontal="center" vertical="center" wrapText="1"/>
    </xf>
    <xf numFmtId="0" fontId="5" fillId="7" borderId="11" xfId="0" applyFont="1" applyFill="1" applyBorder="1" applyAlignment="1">
      <alignment horizontal="center" vertical="center" wrapText="1"/>
    </xf>
    <xf numFmtId="0" fontId="5" fillId="7" borderId="65" xfId="0" applyFont="1" applyFill="1" applyBorder="1" applyAlignment="1">
      <alignment horizontal="center" vertical="center" wrapText="1"/>
    </xf>
    <xf numFmtId="0" fontId="5" fillId="7" borderId="5" xfId="0" applyFont="1" applyFill="1" applyBorder="1" applyAlignment="1">
      <alignment horizontal="center" vertical="center" wrapText="1"/>
    </xf>
    <xf numFmtId="0" fontId="5" fillId="7" borderId="82" xfId="0" applyFont="1" applyFill="1" applyBorder="1" applyAlignment="1">
      <alignment horizontal="center" vertical="center" wrapText="1"/>
    </xf>
    <xf numFmtId="0" fontId="5" fillId="7" borderId="39" xfId="0" applyFont="1" applyFill="1" applyBorder="1" applyAlignment="1">
      <alignment horizontal="center" vertical="center" wrapText="1"/>
    </xf>
    <xf numFmtId="0" fontId="5" fillId="7" borderId="54" xfId="0" applyFont="1" applyFill="1" applyBorder="1" applyAlignment="1">
      <alignment horizontal="center" vertical="center" wrapText="1"/>
    </xf>
    <xf numFmtId="0" fontId="5" fillId="7" borderId="40" xfId="0" applyFont="1" applyFill="1" applyBorder="1" applyAlignment="1">
      <alignment horizontal="center" vertical="center" wrapText="1"/>
    </xf>
    <xf numFmtId="0" fontId="5" fillId="7" borderId="63" xfId="0" applyFont="1" applyFill="1" applyBorder="1" applyAlignment="1">
      <alignment horizontal="center" vertical="center" wrapText="1"/>
    </xf>
    <xf numFmtId="0" fontId="5" fillId="7" borderId="62" xfId="0" applyFont="1" applyFill="1" applyBorder="1" applyAlignment="1">
      <alignment horizontal="center" vertical="center" wrapText="1"/>
    </xf>
    <xf numFmtId="0" fontId="5" fillId="7" borderId="59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5" fillId="7" borderId="90" xfId="0" applyFont="1" applyFill="1" applyBorder="1" applyAlignment="1">
      <alignment horizontal="right" vertical="center" wrapText="1"/>
    </xf>
    <xf numFmtId="0" fontId="15" fillId="7" borderId="49" xfId="0" applyFont="1" applyFill="1" applyBorder="1" applyAlignment="1">
      <alignment horizontal="right" vertical="center" wrapText="1"/>
    </xf>
    <xf numFmtId="0" fontId="15" fillId="7" borderId="87" xfId="0" applyFont="1" applyFill="1" applyBorder="1" applyAlignment="1">
      <alignment horizontal="right" vertical="center" wrapText="1"/>
    </xf>
    <xf numFmtId="0" fontId="15" fillId="7" borderId="16" xfId="0" applyFont="1" applyFill="1" applyBorder="1" applyAlignment="1">
      <alignment horizontal="right" vertical="center" wrapText="1"/>
    </xf>
    <xf numFmtId="0" fontId="16" fillId="0" borderId="0" xfId="0" applyFont="1" applyAlignment="1">
      <alignment horizontal="center" wrapText="1"/>
    </xf>
    <xf numFmtId="0" fontId="22" fillId="0" borderId="0" xfId="0" applyFont="1" applyAlignment="1">
      <alignment horizontal="center" vertical="center" wrapText="1"/>
    </xf>
    <xf numFmtId="0" fontId="15" fillId="7" borderId="51" xfId="3" applyFont="1" applyFill="1" applyBorder="1" applyAlignment="1">
      <alignment horizontal="center" vertical="center" wrapText="1"/>
    </xf>
    <xf numFmtId="0" fontId="15" fillId="7" borderId="3" xfId="3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15" fillId="10" borderId="2" xfId="3" applyFont="1" applyFill="1" applyBorder="1" applyAlignment="1">
      <alignment horizontal="center" vertical="center" wrapText="1"/>
    </xf>
    <xf numFmtId="0" fontId="15" fillId="10" borderId="0" xfId="3" applyFont="1" applyFill="1" applyAlignment="1">
      <alignment horizontal="center" vertical="center" wrapText="1"/>
    </xf>
    <xf numFmtId="0" fontId="15" fillId="3" borderId="92" xfId="3" applyFont="1" applyFill="1" applyBorder="1" applyAlignment="1">
      <alignment horizontal="center" vertical="center" wrapText="1"/>
    </xf>
    <xf numFmtId="0" fontId="15" fillId="3" borderId="47" xfId="3" applyFont="1" applyFill="1" applyBorder="1" applyAlignment="1">
      <alignment horizontal="center" vertical="center" wrapText="1"/>
    </xf>
    <xf numFmtId="0" fontId="11" fillId="7" borderId="43" xfId="0" applyFont="1" applyFill="1" applyBorder="1" applyAlignment="1">
      <alignment horizontal="center" vertical="center" wrapText="1"/>
    </xf>
    <xf numFmtId="0" fontId="11" fillId="7" borderId="21" xfId="0" applyFont="1" applyFill="1" applyBorder="1" applyAlignment="1">
      <alignment horizontal="center" vertical="center" wrapText="1"/>
    </xf>
    <xf numFmtId="0" fontId="20" fillId="0" borderId="0" xfId="0" applyFont="1" applyAlignment="1">
      <alignment vertical="center"/>
    </xf>
    <xf numFmtId="0" fontId="11" fillId="7" borderId="53" xfId="0" applyFont="1" applyFill="1" applyBorder="1" applyAlignment="1">
      <alignment horizontal="center" vertical="center" wrapText="1"/>
    </xf>
    <xf numFmtId="0" fontId="11" fillId="7" borderId="39" xfId="0" applyFont="1" applyFill="1" applyBorder="1" applyAlignment="1">
      <alignment horizontal="center" vertical="center" wrapText="1"/>
    </xf>
    <xf numFmtId="0" fontId="11" fillId="7" borderId="34" xfId="0" applyFont="1" applyFill="1" applyBorder="1" applyAlignment="1">
      <alignment horizontal="center" vertical="center" wrapText="1"/>
    </xf>
    <xf numFmtId="0" fontId="22" fillId="7" borderId="27" xfId="0" applyFont="1" applyFill="1" applyBorder="1" applyAlignment="1">
      <alignment horizontal="center" vertical="center" wrapText="1"/>
    </xf>
    <xf numFmtId="0" fontId="22" fillId="7" borderId="29" xfId="0" applyFont="1" applyFill="1" applyBorder="1" applyAlignment="1">
      <alignment horizontal="center" vertical="center" wrapText="1"/>
    </xf>
    <xf numFmtId="0" fontId="14" fillId="7" borderId="49" xfId="0" applyFont="1" applyFill="1" applyBorder="1" applyAlignment="1">
      <alignment horizontal="center" vertical="center"/>
    </xf>
    <xf numFmtId="0" fontId="14" fillId="7" borderId="51" xfId="0" applyFont="1" applyFill="1" applyBorder="1" applyAlignment="1">
      <alignment horizontal="center" vertical="center"/>
    </xf>
    <xf numFmtId="0" fontId="14" fillId="7" borderId="32" xfId="0" applyFont="1" applyFill="1" applyBorder="1" applyAlignment="1">
      <alignment horizontal="center" vertical="center"/>
    </xf>
    <xf numFmtId="0" fontId="22" fillId="7" borderId="48" xfId="0" applyFont="1" applyFill="1" applyBorder="1" applyAlignment="1">
      <alignment horizontal="center" vertical="center" wrapText="1"/>
    </xf>
    <xf numFmtId="0" fontId="22" fillId="7" borderId="51" xfId="0" applyFont="1" applyFill="1" applyBorder="1" applyAlignment="1">
      <alignment horizontal="center" vertical="center" wrapText="1"/>
    </xf>
    <xf numFmtId="0" fontId="22" fillId="7" borderId="32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22" fillId="7" borderId="30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20" fillId="0" borderId="0" xfId="0" applyFont="1" applyAlignment="1">
      <alignment horizontal="left" vertical="center"/>
    </xf>
    <xf numFmtId="0" fontId="9" fillId="0" borderId="52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15" fillId="0" borderId="0" xfId="0" applyFont="1" applyAlignment="1">
      <alignment horizontal="center" wrapText="1"/>
    </xf>
    <xf numFmtId="0" fontId="9" fillId="7" borderId="91" xfId="0" applyFont="1" applyFill="1" applyBorder="1" applyAlignment="1">
      <alignment horizontal="center" wrapText="1"/>
    </xf>
    <xf numFmtId="0" fontId="9" fillId="7" borderId="54" xfId="0" applyFont="1" applyFill="1" applyBorder="1" applyAlignment="1">
      <alignment horizontal="center" wrapText="1"/>
    </xf>
    <xf numFmtId="0" fontId="9" fillId="7" borderId="60" xfId="0" applyFont="1" applyFill="1" applyBorder="1" applyAlignment="1">
      <alignment horizontal="center" wrapText="1"/>
    </xf>
    <xf numFmtId="0" fontId="9" fillId="7" borderId="40" xfId="0" applyFont="1" applyFill="1" applyBorder="1" applyAlignment="1">
      <alignment horizontal="center" wrapText="1"/>
    </xf>
    <xf numFmtId="0" fontId="13" fillId="7" borderId="62" xfId="0" applyFont="1" applyFill="1" applyBorder="1" applyAlignment="1">
      <alignment horizontal="center" vertical="center" wrapText="1"/>
    </xf>
    <xf numFmtId="0" fontId="13" fillId="7" borderId="59" xfId="0" applyFont="1" applyFill="1" applyBorder="1" applyAlignment="1">
      <alignment horizontal="center" vertical="center" wrapText="1"/>
    </xf>
    <xf numFmtId="0" fontId="9" fillId="0" borderId="52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7" borderId="34" xfId="0" applyFont="1" applyFill="1" applyBorder="1" applyAlignment="1">
      <alignment horizontal="center" vertical="center" wrapText="1"/>
    </xf>
    <xf numFmtId="0" fontId="9" fillId="7" borderId="29" xfId="0" applyFont="1" applyFill="1" applyBorder="1" applyAlignment="1">
      <alignment horizontal="center" vertical="center" wrapText="1"/>
    </xf>
    <xf numFmtId="0" fontId="13" fillId="7" borderId="90" xfId="0" applyFont="1" applyFill="1" applyBorder="1" applyAlignment="1">
      <alignment horizontal="center" vertical="center" wrapText="1"/>
    </xf>
    <xf numFmtId="0" fontId="9" fillId="7" borderId="48" xfId="0" applyFont="1" applyFill="1" applyBorder="1" applyAlignment="1">
      <alignment horizontal="center" vertical="center" wrapText="1"/>
    </xf>
    <xf numFmtId="0" fontId="9" fillId="7" borderId="9" xfId="0" applyFont="1" applyFill="1" applyBorder="1" applyAlignment="1">
      <alignment horizontal="center" vertical="center" wrapText="1"/>
    </xf>
    <xf numFmtId="0" fontId="22" fillId="7" borderId="9" xfId="0" applyFont="1" applyFill="1" applyBorder="1" applyAlignment="1">
      <alignment horizontal="center" vertical="center" wrapText="1"/>
    </xf>
    <xf numFmtId="0" fontId="22" fillId="7" borderId="34" xfId="0" applyFont="1" applyFill="1" applyBorder="1" applyAlignment="1">
      <alignment horizontal="center" vertical="center" wrapText="1"/>
    </xf>
    <xf numFmtId="0" fontId="14" fillId="7" borderId="65" xfId="0" applyFont="1" applyFill="1" applyBorder="1" applyAlignment="1">
      <alignment horizontal="center" vertical="center" wrapText="1"/>
    </xf>
    <xf numFmtId="0" fontId="14" fillId="7" borderId="5" xfId="0" applyFont="1" applyFill="1" applyBorder="1" applyAlignment="1">
      <alignment horizontal="center" vertical="center" wrapText="1"/>
    </xf>
    <xf numFmtId="0" fontId="14" fillId="7" borderId="82" xfId="0" applyFont="1" applyFill="1" applyBorder="1" applyAlignment="1">
      <alignment horizontal="center" vertical="center" wrapText="1"/>
    </xf>
    <xf numFmtId="0" fontId="14" fillId="7" borderId="39" xfId="0" applyFont="1" applyFill="1" applyBorder="1" applyAlignment="1">
      <alignment horizontal="center" vertical="center" wrapText="1"/>
    </xf>
    <xf numFmtId="0" fontId="14" fillId="7" borderId="88" xfId="0" applyFont="1" applyFill="1" applyBorder="1" applyAlignment="1">
      <alignment horizontal="center" vertical="center" wrapText="1"/>
    </xf>
    <xf numFmtId="0" fontId="14" fillId="7" borderId="21" xfId="0" applyFont="1" applyFill="1" applyBorder="1" applyAlignment="1">
      <alignment horizontal="center" vertical="center" wrapText="1"/>
    </xf>
    <xf numFmtId="0" fontId="14" fillId="7" borderId="95" xfId="0" applyFont="1" applyFill="1" applyBorder="1" applyAlignment="1">
      <alignment horizontal="center" wrapText="1" shrinkToFit="1"/>
    </xf>
    <xf numFmtId="0" fontId="14" fillId="7" borderId="96" xfId="0" applyFont="1" applyFill="1" applyBorder="1" applyAlignment="1">
      <alignment horizontal="center" wrapText="1" shrinkToFit="1"/>
    </xf>
    <xf numFmtId="0" fontId="14" fillId="7" borderId="82" xfId="0" applyFont="1" applyFill="1" applyBorder="1" applyAlignment="1">
      <alignment horizontal="center" vertical="center" wrapText="1" shrinkToFit="1"/>
    </xf>
    <xf numFmtId="0" fontId="14" fillId="7" borderId="39" xfId="0" applyFont="1" applyFill="1" applyBorder="1" applyAlignment="1">
      <alignment horizontal="center" vertical="center" wrapText="1" shrinkToFit="1"/>
    </xf>
    <xf numFmtId="0" fontId="14" fillId="7" borderId="75" xfId="0" applyFont="1" applyFill="1" applyBorder="1" applyAlignment="1">
      <alignment horizontal="center" vertical="center" wrapText="1"/>
    </xf>
    <xf numFmtId="0" fontId="14" fillId="7" borderId="49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left"/>
    </xf>
    <xf numFmtId="0" fontId="14" fillId="7" borderId="62" xfId="0" applyFont="1" applyFill="1" applyBorder="1" applyAlignment="1">
      <alignment horizontal="right"/>
    </xf>
    <xf numFmtId="0" fontId="14" fillId="7" borderId="63" xfId="0" applyFont="1" applyFill="1" applyBorder="1" applyAlignment="1">
      <alignment horizontal="right"/>
    </xf>
    <xf numFmtId="0" fontId="14" fillId="7" borderId="59" xfId="0" applyFont="1" applyFill="1" applyBorder="1" applyAlignment="1">
      <alignment horizontal="right"/>
    </xf>
    <xf numFmtId="0" fontId="15" fillId="9" borderId="22" xfId="3" applyFont="1" applyFill="1" applyBorder="1" applyAlignment="1">
      <alignment horizontal="left" vertical="center"/>
    </xf>
    <xf numFmtId="0" fontId="15" fillId="9" borderId="25" xfId="3" applyFont="1" applyFill="1" applyBorder="1" applyAlignment="1">
      <alignment horizontal="left" vertical="center"/>
    </xf>
    <xf numFmtId="49" fontId="15" fillId="9" borderId="22" xfId="3" applyNumberFormat="1" applyFont="1" applyFill="1" applyBorder="1" applyAlignment="1">
      <alignment horizontal="left" vertical="center"/>
    </xf>
    <xf numFmtId="49" fontId="15" fillId="9" borderId="25" xfId="3" applyNumberFormat="1" applyFont="1" applyFill="1" applyBorder="1" applyAlignment="1">
      <alignment horizontal="left" vertical="center"/>
    </xf>
    <xf numFmtId="0" fontId="15" fillId="7" borderId="62" xfId="3" applyFont="1" applyFill="1" applyBorder="1" applyAlignment="1">
      <alignment horizontal="right" wrapText="1"/>
    </xf>
    <xf numFmtId="0" fontId="15" fillId="7" borderId="59" xfId="3" applyFont="1" applyFill="1" applyBorder="1" applyAlignment="1">
      <alignment horizontal="right" wrapText="1"/>
    </xf>
    <xf numFmtId="0" fontId="16" fillId="0" borderId="0" xfId="3" applyFont="1" applyAlignment="1">
      <alignment horizontal="center"/>
    </xf>
    <xf numFmtId="0" fontId="15" fillId="7" borderId="50" xfId="3" applyFont="1" applyFill="1" applyBorder="1" applyAlignment="1">
      <alignment horizontal="center" vertical="center" wrapText="1"/>
    </xf>
    <xf numFmtId="0" fontId="15" fillId="7" borderId="11" xfId="3" applyFont="1" applyFill="1" applyBorder="1" applyAlignment="1">
      <alignment horizontal="center" vertical="center" wrapText="1"/>
    </xf>
    <xf numFmtId="0" fontId="15" fillId="7" borderId="97" xfId="3" applyFont="1" applyFill="1" applyBorder="1" applyAlignment="1">
      <alignment horizontal="center" vertical="center"/>
    </xf>
    <xf numFmtId="0" fontId="15" fillId="7" borderId="8" xfId="3" applyFont="1" applyFill="1" applyBorder="1" applyAlignment="1">
      <alignment horizontal="center" vertical="center"/>
    </xf>
    <xf numFmtId="3" fontId="52" fillId="0" borderId="65" xfId="0" applyNumberFormat="1" applyFont="1" applyBorder="1" applyAlignment="1" applyProtection="1">
      <alignment horizontal="center" vertical="center"/>
      <protection locked="0"/>
    </xf>
    <xf numFmtId="3" fontId="52" fillId="0" borderId="19" xfId="0" applyNumberFormat="1" applyFont="1" applyBorder="1" applyAlignment="1" applyProtection="1">
      <alignment horizontal="center" vertical="center"/>
      <protection locked="0"/>
    </xf>
    <xf numFmtId="3" fontId="52" fillId="0" borderId="5" xfId="0" applyNumberFormat="1" applyFont="1" applyBorder="1" applyAlignment="1" applyProtection="1">
      <alignment horizontal="center" vertical="center"/>
      <protection locked="0"/>
    </xf>
    <xf numFmtId="0" fontId="29" fillId="0" borderId="92" xfId="0" applyFont="1" applyBorder="1" applyAlignment="1">
      <alignment horizontal="center" vertical="center"/>
    </xf>
    <xf numFmtId="0" fontId="29" fillId="0" borderId="47" xfId="0" applyFont="1" applyBorder="1" applyAlignment="1">
      <alignment horizontal="center" vertical="center"/>
    </xf>
    <xf numFmtId="0" fontId="29" fillId="0" borderId="42" xfId="0" applyFont="1" applyBorder="1" applyAlignment="1">
      <alignment horizontal="center" vertical="center"/>
    </xf>
    <xf numFmtId="49" fontId="50" fillId="0" borderId="82" xfId="0" applyNumberFormat="1" applyFont="1" applyBorder="1" applyAlignment="1">
      <alignment horizontal="center" vertical="center" wrapText="1"/>
    </xf>
    <xf numFmtId="49" fontId="50" fillId="0" borderId="38" xfId="0" applyNumberFormat="1" applyFont="1" applyBorder="1" applyAlignment="1">
      <alignment horizontal="center" vertical="center" wrapText="1"/>
    </xf>
    <xf numFmtId="49" fontId="50" fillId="0" borderId="39" xfId="0" applyNumberFormat="1" applyFont="1" applyBorder="1" applyAlignment="1">
      <alignment horizontal="center" vertical="center" wrapText="1"/>
    </xf>
    <xf numFmtId="1" fontId="51" fillId="0" borderId="65" xfId="0" applyNumberFormat="1" applyFont="1" applyBorder="1" applyAlignment="1" applyProtection="1">
      <alignment horizontal="center" vertical="center"/>
      <protection locked="0"/>
    </xf>
    <xf numFmtId="1" fontId="51" fillId="0" borderId="19" xfId="0" applyNumberFormat="1" applyFont="1" applyBorder="1" applyAlignment="1" applyProtection="1">
      <alignment horizontal="center" vertical="center"/>
      <protection locked="0"/>
    </xf>
    <xf numFmtId="1" fontId="51" fillId="0" borderId="5" xfId="0" applyNumberFormat="1" applyFont="1" applyBorder="1" applyAlignment="1" applyProtection="1">
      <alignment horizontal="center" vertical="center"/>
      <protection locked="0"/>
    </xf>
    <xf numFmtId="3" fontId="51" fillId="0" borderId="65" xfId="0" applyNumberFormat="1" applyFont="1" applyBorder="1" applyAlignment="1" applyProtection="1">
      <alignment horizontal="center" vertical="center"/>
      <protection locked="0"/>
    </xf>
    <xf numFmtId="3" fontId="51" fillId="0" borderId="19" xfId="0" applyNumberFormat="1" applyFont="1" applyBorder="1" applyAlignment="1" applyProtection="1">
      <alignment horizontal="center" vertical="center"/>
      <protection locked="0"/>
    </xf>
    <xf numFmtId="3" fontId="51" fillId="0" borderId="5" xfId="0" applyNumberFormat="1" applyFont="1" applyBorder="1" applyAlignment="1" applyProtection="1">
      <alignment horizontal="center" vertical="center"/>
      <protection locked="0"/>
    </xf>
    <xf numFmtId="0" fontId="51" fillId="0" borderId="50" xfId="0" applyFont="1" applyBorder="1" applyAlignment="1" applyProtection="1">
      <alignment horizontal="center" vertical="center" wrapText="1"/>
      <protection locked="0"/>
    </xf>
    <xf numFmtId="0" fontId="51" fillId="0" borderId="52" xfId="0" applyFont="1" applyBorder="1" applyAlignment="1" applyProtection="1">
      <alignment horizontal="center" vertical="center" wrapText="1"/>
      <protection locked="0"/>
    </xf>
    <xf numFmtId="0" fontId="51" fillId="0" borderId="11" xfId="0" applyFont="1" applyBorder="1" applyAlignment="1" applyProtection="1">
      <alignment horizontal="center" vertical="center" wrapText="1"/>
      <protection locked="0"/>
    </xf>
    <xf numFmtId="0" fontId="51" fillId="0" borderId="82" xfId="0" applyFont="1" applyBorder="1" applyAlignment="1" applyProtection="1">
      <alignment horizontal="center" vertical="center" wrapText="1"/>
      <protection locked="0"/>
    </xf>
    <xf numFmtId="0" fontId="51" fillId="0" borderId="38" xfId="0" applyFont="1" applyBorder="1" applyAlignment="1" applyProtection="1">
      <alignment horizontal="center" vertical="center" wrapText="1"/>
      <protection locked="0"/>
    </xf>
    <xf numFmtId="0" fontId="51" fillId="0" borderId="39" xfId="0" applyFont="1" applyBorder="1" applyAlignment="1" applyProtection="1">
      <alignment horizontal="center" vertical="center" wrapText="1"/>
      <protection locked="0"/>
    </xf>
    <xf numFmtId="0" fontId="28" fillId="7" borderId="92" xfId="0" applyFont="1" applyFill="1" applyBorder="1" applyAlignment="1">
      <alignment horizontal="center" vertical="center" wrapText="1"/>
    </xf>
    <xf numFmtId="0" fontId="28" fillId="7" borderId="42" xfId="0" applyFont="1" applyFill="1" applyBorder="1" applyAlignment="1">
      <alignment horizontal="center" vertical="center" wrapText="1"/>
    </xf>
    <xf numFmtId="49" fontId="15" fillId="7" borderId="82" xfId="0" applyNumberFormat="1" applyFont="1" applyFill="1" applyBorder="1" applyAlignment="1">
      <alignment horizontal="center" vertical="center" wrapText="1"/>
    </xf>
    <xf numFmtId="49" fontId="15" fillId="7" borderId="39" xfId="0" applyNumberFormat="1" applyFont="1" applyFill="1" applyBorder="1" applyAlignment="1">
      <alignment horizontal="center" vertical="center" wrapText="1"/>
    </xf>
    <xf numFmtId="49" fontId="15" fillId="7" borderId="65" xfId="0" applyNumberFormat="1" applyFont="1" applyFill="1" applyBorder="1" applyAlignment="1">
      <alignment horizontal="center" vertical="center" wrapText="1"/>
    </xf>
    <xf numFmtId="49" fontId="15" fillId="7" borderId="5" xfId="0" applyNumberFormat="1" applyFont="1" applyFill="1" applyBorder="1" applyAlignment="1">
      <alignment horizontal="center" vertical="center" wrapText="1"/>
    </xf>
    <xf numFmtId="49" fontId="15" fillId="7" borderId="65" xfId="0" applyNumberFormat="1" applyFont="1" applyFill="1" applyBorder="1" applyAlignment="1">
      <alignment horizontal="center" vertical="center"/>
    </xf>
    <xf numFmtId="49" fontId="15" fillId="7" borderId="5" xfId="0" applyNumberFormat="1" applyFont="1" applyFill="1" applyBorder="1" applyAlignment="1">
      <alignment horizontal="center" vertical="center"/>
    </xf>
    <xf numFmtId="49" fontId="15" fillId="7" borderId="69" xfId="0" applyNumberFormat="1" applyFont="1" applyFill="1" applyBorder="1" applyAlignment="1">
      <alignment horizontal="center" vertical="center" wrapText="1"/>
    </xf>
    <xf numFmtId="49" fontId="15" fillId="7" borderId="63" xfId="0" applyNumberFormat="1" applyFont="1" applyFill="1" applyBorder="1" applyAlignment="1">
      <alignment horizontal="center" vertical="center"/>
    </xf>
    <xf numFmtId="49" fontId="15" fillId="7" borderId="55" xfId="0" applyNumberFormat="1" applyFont="1" applyFill="1" applyBorder="1" applyAlignment="1">
      <alignment horizontal="center" vertical="center"/>
    </xf>
    <xf numFmtId="49" fontId="15" fillId="7" borderId="88" xfId="0" applyNumberFormat="1" applyFont="1" applyFill="1" applyBorder="1" applyAlignment="1">
      <alignment horizontal="center" vertical="center" wrapText="1"/>
    </xf>
    <xf numFmtId="49" fontId="15" fillId="7" borderId="21" xfId="0" applyNumberFormat="1" applyFont="1" applyFill="1" applyBorder="1" applyAlignment="1">
      <alignment horizontal="center" vertical="center" wrapText="1"/>
    </xf>
    <xf numFmtId="0" fontId="28" fillId="7" borderId="63" xfId="0" applyFont="1" applyFill="1" applyBorder="1" applyAlignment="1">
      <alignment horizontal="center" vertical="center"/>
    </xf>
    <xf numFmtId="0" fontId="29" fillId="0" borderId="50" xfId="0" applyFont="1" applyBorder="1" applyAlignment="1">
      <alignment horizontal="center" vertical="center"/>
    </xf>
    <xf numFmtId="0" fontId="29" fillId="0" borderId="52" xfId="0" applyFont="1" applyBorder="1" applyAlignment="1">
      <alignment horizontal="center" vertical="center"/>
    </xf>
    <xf numFmtId="0" fontId="29" fillId="0" borderId="11" xfId="0" applyFont="1" applyBorder="1" applyAlignment="1">
      <alignment horizontal="center" vertical="center"/>
    </xf>
    <xf numFmtId="1" fontId="51" fillId="0" borderId="82" xfId="0" applyNumberFormat="1" applyFont="1" applyBorder="1" applyAlignment="1" applyProtection="1">
      <alignment horizontal="center" vertical="center"/>
      <protection locked="0"/>
    </xf>
    <xf numFmtId="1" fontId="51" fillId="0" borderId="38" xfId="0" applyNumberFormat="1" applyFont="1" applyBorder="1" applyAlignment="1" applyProtection="1">
      <alignment horizontal="center" vertical="center"/>
      <protection locked="0"/>
    </xf>
    <xf numFmtId="1" fontId="51" fillId="0" borderId="39" xfId="0" applyNumberFormat="1" applyFont="1" applyBorder="1" applyAlignment="1" applyProtection="1">
      <alignment horizontal="center" vertical="center"/>
      <protection locked="0"/>
    </xf>
    <xf numFmtId="0" fontId="52" fillId="0" borderId="50" xfId="0" applyFont="1" applyBorder="1" applyAlignment="1" applyProtection="1">
      <alignment horizontal="center" vertical="center" wrapText="1"/>
      <protection locked="0"/>
    </xf>
    <xf numFmtId="0" fontId="52" fillId="0" borderId="52" xfId="0" applyFont="1" applyBorder="1" applyAlignment="1" applyProtection="1">
      <alignment horizontal="center" vertical="center" wrapText="1"/>
      <protection locked="0"/>
    </xf>
    <xf numFmtId="0" fontId="52" fillId="0" borderId="11" xfId="0" applyFont="1" applyBorder="1" applyAlignment="1" applyProtection="1">
      <alignment horizontal="center" vertical="center" wrapText="1"/>
      <protection locked="0"/>
    </xf>
    <xf numFmtId="3" fontId="52" fillId="0" borderId="97" xfId="0" applyNumberFormat="1" applyFont="1" applyBorder="1" applyAlignment="1" applyProtection="1">
      <alignment horizontal="center" vertical="center"/>
      <protection locked="0"/>
    </xf>
    <xf numFmtId="3" fontId="52" fillId="0" borderId="68" xfId="0" applyNumberFormat="1" applyFont="1" applyBorder="1" applyAlignment="1" applyProtection="1">
      <alignment horizontal="center" vertical="center"/>
      <protection locked="0"/>
    </xf>
    <xf numFmtId="0" fontId="15" fillId="7" borderId="92" xfId="0" applyFont="1" applyFill="1" applyBorder="1" applyAlignment="1">
      <alignment horizontal="center" vertical="center" wrapText="1"/>
    </xf>
    <xf numFmtId="0" fontId="15" fillId="7" borderId="42" xfId="0" applyFont="1" applyFill="1" applyBorder="1" applyAlignment="1">
      <alignment horizontal="center" vertical="center" wrapText="1"/>
    </xf>
    <xf numFmtId="0" fontId="15" fillId="7" borderId="54" xfId="0" applyFont="1" applyFill="1" applyBorder="1" applyAlignment="1">
      <alignment horizontal="center" vertical="center" wrapText="1"/>
    </xf>
    <xf numFmtId="0" fontId="15" fillId="7" borderId="40" xfId="0" applyFont="1" applyFill="1" applyBorder="1" applyAlignment="1">
      <alignment horizontal="center" vertical="center" wrapText="1"/>
    </xf>
  </cellXfs>
  <cellStyles count="7">
    <cellStyle name="Comma 2" xfId="1" xr:uid="{00000000-0005-0000-0000-000000000000}"/>
    <cellStyle name="Excel Built-in Normal" xfId="2" xr:uid="{00000000-0005-0000-0000-000001000000}"/>
    <cellStyle name="Normal 2" xfId="3" xr:uid="{00000000-0005-0000-0000-000002000000}"/>
    <cellStyle name="Normal 3" xfId="4" xr:uid="{00000000-0005-0000-0000-000003000000}"/>
    <cellStyle name="Normalan" xfId="0" builtinId="0"/>
    <cellStyle name="Normalan 2" xfId="6" xr:uid="{00000000-0005-0000-0000-000005000000}"/>
    <cellStyle name="Procenat" xfId="5" builtinId="5"/>
  </cellStyles>
  <dxfs count="1">
    <dxf>
      <fill>
        <patternFill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1457325</xdr:colOff>
      <xdr:row>21</xdr:row>
      <xdr:rowOff>333375</xdr:rowOff>
    </xdr:from>
    <xdr:to>
      <xdr:col>2</xdr:col>
      <xdr:colOff>1514475</xdr:colOff>
      <xdr:row>22</xdr:row>
      <xdr:rowOff>171450</xdr:rowOff>
    </xdr:to>
    <xdr:sp macro="" textlink="">
      <xdr:nvSpPr>
        <xdr:cNvPr id="2714" name="Text Box 1">
          <a:extLst>
            <a:ext uri="{FF2B5EF4-FFF2-40B4-BE49-F238E27FC236}">
              <a16:creationId xmlns:a16="http://schemas.microsoft.com/office/drawing/2014/main" id="{00000000-0008-0000-0E00-00009A0A0000}"/>
            </a:ext>
          </a:extLst>
        </xdr:cNvPr>
        <xdr:cNvSpPr txBox="1">
          <a:spLocks noChangeArrowheads="1"/>
        </xdr:cNvSpPr>
      </xdr:nvSpPr>
      <xdr:spPr bwMode="auto">
        <a:xfrm>
          <a:off x="2266950" y="6677025"/>
          <a:ext cx="571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14999847407452621"/>
  </sheetPr>
  <dimension ref="A1:H142"/>
  <sheetViews>
    <sheetView showGridLines="0" zoomScaleNormal="100" workbookViewId="0">
      <selection activeCell="H9" sqref="H9"/>
    </sheetView>
  </sheetViews>
  <sheetFormatPr defaultRowHeight="12.75" x14ac:dyDescent="0.2"/>
  <cols>
    <col min="1" max="1" width="2.7109375" customWidth="1"/>
    <col min="2" max="2" width="21.7109375" customWidth="1"/>
    <col min="3" max="3" width="45.7109375" customWidth="1"/>
    <col min="4" max="4" width="8.7109375" customWidth="1"/>
    <col min="5" max="6" width="15.7109375" customWidth="1"/>
  </cols>
  <sheetData>
    <row r="1" spans="1:7" ht="20.25" customHeight="1" x14ac:dyDescent="0.25">
      <c r="F1" s="38" t="s">
        <v>572</v>
      </c>
    </row>
    <row r="2" spans="1:7" ht="18" customHeight="1" x14ac:dyDescent="0.2">
      <c r="B2" s="752" t="s">
        <v>835</v>
      </c>
      <c r="C2" s="752"/>
      <c r="D2" s="752"/>
      <c r="E2" s="752"/>
      <c r="F2" s="752"/>
      <c r="G2" s="48"/>
    </row>
    <row r="3" spans="1:7" ht="16.5" customHeight="1" thickBot="1" x14ac:dyDescent="0.25">
      <c r="E3" s="7"/>
      <c r="F3" s="542" t="s">
        <v>197</v>
      </c>
    </row>
    <row r="4" spans="1:7" ht="48" customHeight="1" x14ac:dyDescent="0.2">
      <c r="B4" s="459" t="s">
        <v>256</v>
      </c>
      <c r="C4" s="460" t="s">
        <v>257</v>
      </c>
      <c r="D4" s="461" t="s">
        <v>40</v>
      </c>
      <c r="E4" s="461" t="s">
        <v>834</v>
      </c>
      <c r="F4" s="462" t="s">
        <v>993</v>
      </c>
    </row>
    <row r="5" spans="1:7" ht="12.75" customHeight="1" thickBot="1" x14ac:dyDescent="0.25">
      <c r="B5" s="28">
        <v>1</v>
      </c>
      <c r="C5" s="22">
        <v>2</v>
      </c>
      <c r="D5" s="21">
        <v>3</v>
      </c>
      <c r="E5" s="29">
        <v>4</v>
      </c>
      <c r="F5" s="30">
        <v>5</v>
      </c>
    </row>
    <row r="6" spans="1:7" ht="20.100000000000001" customHeight="1" x14ac:dyDescent="0.2">
      <c r="B6" s="660"/>
      <c r="C6" s="661" t="s">
        <v>91</v>
      </c>
      <c r="D6" s="718"/>
      <c r="E6" s="719"/>
      <c r="F6" s="720"/>
    </row>
    <row r="7" spans="1:7" ht="20.100000000000001" customHeight="1" x14ac:dyDescent="0.2">
      <c r="A7" s="36"/>
      <c r="B7" s="710" t="s">
        <v>777</v>
      </c>
      <c r="C7" s="14" t="s">
        <v>403</v>
      </c>
      <c r="D7" s="709" t="s">
        <v>281</v>
      </c>
      <c r="E7" s="31"/>
      <c r="F7" s="32"/>
    </row>
    <row r="8" spans="1:7" ht="20.100000000000001" customHeight="1" x14ac:dyDescent="0.2">
      <c r="A8" s="36"/>
      <c r="B8" s="747"/>
      <c r="C8" s="15" t="s">
        <v>404</v>
      </c>
      <c r="D8" s="751" t="s">
        <v>282</v>
      </c>
      <c r="E8" s="748">
        <f t="shared" ref="E8:F8" si="0">E10+E17+E26+E27+E38</f>
        <v>97987</v>
      </c>
      <c r="F8" s="749">
        <f t="shared" si="0"/>
        <v>91757</v>
      </c>
    </row>
    <row r="9" spans="1:7" ht="20.100000000000001" customHeight="1" x14ac:dyDescent="0.2">
      <c r="A9" s="36"/>
      <c r="B9" s="747"/>
      <c r="C9" s="16" t="s">
        <v>405</v>
      </c>
      <c r="D9" s="751"/>
      <c r="E9" s="748"/>
      <c r="F9" s="750"/>
    </row>
    <row r="10" spans="1:7" ht="20.100000000000001" customHeight="1" x14ac:dyDescent="0.2">
      <c r="A10" s="36"/>
      <c r="B10" s="747" t="s">
        <v>778</v>
      </c>
      <c r="C10" s="17" t="s">
        <v>406</v>
      </c>
      <c r="D10" s="751" t="s">
        <v>283</v>
      </c>
      <c r="E10" s="748">
        <f t="shared" ref="E10:F10" si="1">E12+E13+E14+E15+E16</f>
        <v>2900</v>
      </c>
      <c r="F10" s="749">
        <f t="shared" si="1"/>
        <v>2870</v>
      </c>
    </row>
    <row r="11" spans="1:7" ht="20.100000000000001" customHeight="1" x14ac:dyDescent="0.2">
      <c r="A11" s="36"/>
      <c r="B11" s="747"/>
      <c r="C11" s="18" t="s">
        <v>407</v>
      </c>
      <c r="D11" s="751"/>
      <c r="E11" s="748"/>
      <c r="F11" s="750"/>
    </row>
    <row r="12" spans="1:7" ht="20.100000000000001" customHeight="1" x14ac:dyDescent="0.2">
      <c r="A12" s="36"/>
      <c r="B12" s="710" t="s">
        <v>779</v>
      </c>
      <c r="C12" s="19" t="s">
        <v>135</v>
      </c>
      <c r="D12" s="709" t="s">
        <v>284</v>
      </c>
      <c r="E12" s="115"/>
      <c r="F12" s="717"/>
    </row>
    <row r="13" spans="1:7" ht="25.5" customHeight="1" x14ac:dyDescent="0.2">
      <c r="A13" s="36"/>
      <c r="B13" s="710" t="s">
        <v>408</v>
      </c>
      <c r="C13" s="19" t="s">
        <v>409</v>
      </c>
      <c r="D13" s="709" t="s">
        <v>285</v>
      </c>
      <c r="E13" s="115">
        <v>2900</v>
      </c>
      <c r="F13" s="717">
        <v>2870</v>
      </c>
    </row>
    <row r="14" spans="1:7" ht="20.100000000000001" customHeight="1" x14ac:dyDescent="0.2">
      <c r="A14" s="36"/>
      <c r="B14" s="710" t="s">
        <v>780</v>
      </c>
      <c r="C14" s="19" t="s">
        <v>410</v>
      </c>
      <c r="D14" s="709" t="s">
        <v>286</v>
      </c>
      <c r="E14" s="115"/>
      <c r="F14" s="717"/>
    </row>
    <row r="15" spans="1:7" ht="25.5" customHeight="1" x14ac:dyDescent="0.2">
      <c r="A15" s="36"/>
      <c r="B15" s="710" t="s">
        <v>411</v>
      </c>
      <c r="C15" s="19" t="s">
        <v>412</v>
      </c>
      <c r="D15" s="709" t="s">
        <v>287</v>
      </c>
      <c r="E15" s="115"/>
      <c r="F15" s="717"/>
    </row>
    <row r="16" spans="1:7" ht="20.100000000000001" customHeight="1" x14ac:dyDescent="0.2">
      <c r="A16" s="36"/>
      <c r="B16" s="710" t="s">
        <v>781</v>
      </c>
      <c r="C16" s="19" t="s">
        <v>413</v>
      </c>
      <c r="D16" s="709" t="s">
        <v>288</v>
      </c>
      <c r="E16" s="115"/>
      <c r="F16" s="717"/>
    </row>
    <row r="17" spans="1:6" ht="20.100000000000001" customHeight="1" x14ac:dyDescent="0.2">
      <c r="A17" s="36"/>
      <c r="B17" s="747" t="s">
        <v>782</v>
      </c>
      <c r="C17" s="17" t="s">
        <v>414</v>
      </c>
      <c r="D17" s="751" t="s">
        <v>289</v>
      </c>
      <c r="E17" s="748">
        <f t="shared" ref="E17:F17" si="2">E19+E20+E21+E22+E23+E24+E25</f>
        <v>94500</v>
      </c>
      <c r="F17" s="749">
        <f t="shared" si="2"/>
        <v>88300</v>
      </c>
    </row>
    <row r="18" spans="1:6" ht="20.100000000000001" customHeight="1" x14ac:dyDescent="0.2">
      <c r="A18" s="36"/>
      <c r="B18" s="747"/>
      <c r="C18" s="18" t="s">
        <v>415</v>
      </c>
      <c r="D18" s="751"/>
      <c r="E18" s="748"/>
      <c r="F18" s="750"/>
    </row>
    <row r="19" spans="1:6" ht="20.100000000000001" customHeight="1" x14ac:dyDescent="0.2">
      <c r="A19" s="36"/>
      <c r="B19" s="710" t="s">
        <v>416</v>
      </c>
      <c r="C19" s="19" t="s">
        <v>417</v>
      </c>
      <c r="D19" s="709" t="s">
        <v>290</v>
      </c>
      <c r="E19" s="115">
        <v>0</v>
      </c>
      <c r="F19" s="717">
        <v>0</v>
      </c>
    </row>
    <row r="20" spans="1:6" ht="20.100000000000001" customHeight="1" x14ac:dyDescent="0.2">
      <c r="B20" s="710" t="s">
        <v>783</v>
      </c>
      <c r="C20" s="19" t="s">
        <v>418</v>
      </c>
      <c r="D20" s="709" t="s">
        <v>291</v>
      </c>
      <c r="E20" s="115">
        <v>90000</v>
      </c>
      <c r="F20" s="717">
        <v>84000</v>
      </c>
    </row>
    <row r="21" spans="1:6" ht="20.100000000000001" customHeight="1" x14ac:dyDescent="0.2">
      <c r="B21" s="710" t="s">
        <v>784</v>
      </c>
      <c r="C21" s="19" t="s">
        <v>419</v>
      </c>
      <c r="D21" s="709" t="s">
        <v>292</v>
      </c>
      <c r="E21" s="115"/>
      <c r="F21" s="717"/>
    </row>
    <row r="22" spans="1:6" ht="25.5" customHeight="1" x14ac:dyDescent="0.2">
      <c r="B22" s="710" t="s">
        <v>420</v>
      </c>
      <c r="C22" s="19" t="s">
        <v>421</v>
      </c>
      <c r="D22" s="709" t="s">
        <v>293</v>
      </c>
      <c r="E22" s="115"/>
      <c r="F22" s="717"/>
    </row>
    <row r="23" spans="1:6" ht="25.5" customHeight="1" x14ac:dyDescent="0.2">
      <c r="B23" s="710" t="s">
        <v>422</v>
      </c>
      <c r="C23" s="19" t="s">
        <v>785</v>
      </c>
      <c r="D23" s="709" t="s">
        <v>294</v>
      </c>
      <c r="E23" s="115">
        <v>4500</v>
      </c>
      <c r="F23" s="717">
        <v>4300</v>
      </c>
    </row>
    <row r="24" spans="1:6" ht="25.5" customHeight="1" x14ac:dyDescent="0.2">
      <c r="B24" s="710" t="s">
        <v>423</v>
      </c>
      <c r="C24" s="19" t="s">
        <v>424</v>
      </c>
      <c r="D24" s="709" t="s">
        <v>295</v>
      </c>
      <c r="E24" s="115"/>
      <c r="F24" s="717"/>
    </row>
    <row r="25" spans="1:6" ht="25.5" customHeight="1" x14ac:dyDescent="0.2">
      <c r="B25" s="710" t="s">
        <v>423</v>
      </c>
      <c r="C25" s="19" t="s">
        <v>425</v>
      </c>
      <c r="D25" s="709" t="s">
        <v>296</v>
      </c>
      <c r="E25" s="115"/>
      <c r="F25" s="717"/>
    </row>
    <row r="26" spans="1:6" ht="20.100000000000001" customHeight="1" x14ac:dyDescent="0.2">
      <c r="A26" s="36"/>
      <c r="B26" s="710" t="s">
        <v>786</v>
      </c>
      <c r="C26" s="19" t="s">
        <v>426</v>
      </c>
      <c r="D26" s="709" t="s">
        <v>297</v>
      </c>
      <c r="E26" s="115"/>
      <c r="F26" s="717"/>
    </row>
    <row r="27" spans="1:6" ht="25.5" customHeight="1" x14ac:dyDescent="0.2">
      <c r="A27" s="36"/>
      <c r="B27" s="747" t="s">
        <v>427</v>
      </c>
      <c r="C27" s="17" t="s">
        <v>428</v>
      </c>
      <c r="D27" s="751" t="s">
        <v>298</v>
      </c>
      <c r="E27" s="748">
        <f t="shared" ref="E27:F27" si="3">E29+E30+E31+E32+E33+E34+E35+E36+E37</f>
        <v>587</v>
      </c>
      <c r="F27" s="749">
        <f t="shared" si="3"/>
        <v>587</v>
      </c>
    </row>
    <row r="28" spans="1:6" ht="22.5" customHeight="1" x14ac:dyDescent="0.2">
      <c r="A28" s="36"/>
      <c r="B28" s="747"/>
      <c r="C28" s="18" t="s">
        <v>429</v>
      </c>
      <c r="D28" s="751"/>
      <c r="E28" s="748"/>
      <c r="F28" s="750"/>
    </row>
    <row r="29" spans="1:6" ht="25.5" customHeight="1" x14ac:dyDescent="0.2">
      <c r="A29" s="36"/>
      <c r="B29" s="710" t="s">
        <v>430</v>
      </c>
      <c r="C29" s="19" t="s">
        <v>768</v>
      </c>
      <c r="D29" s="709" t="s">
        <v>299</v>
      </c>
      <c r="E29" s="115">
        <v>587</v>
      </c>
      <c r="F29" s="717">
        <v>587</v>
      </c>
    </row>
    <row r="30" spans="1:6" ht="25.5" customHeight="1" x14ac:dyDescent="0.2">
      <c r="B30" s="710" t="s">
        <v>431</v>
      </c>
      <c r="C30" s="19" t="s">
        <v>432</v>
      </c>
      <c r="D30" s="709" t="s">
        <v>300</v>
      </c>
      <c r="E30" s="115"/>
      <c r="F30" s="717"/>
    </row>
    <row r="31" spans="1:6" ht="35.25" customHeight="1" x14ac:dyDescent="0.2">
      <c r="B31" s="710" t="s">
        <v>433</v>
      </c>
      <c r="C31" s="19" t="s">
        <v>434</v>
      </c>
      <c r="D31" s="709" t="s">
        <v>301</v>
      </c>
      <c r="E31" s="115"/>
      <c r="F31" s="717"/>
    </row>
    <row r="32" spans="1:6" ht="35.25" customHeight="1" x14ac:dyDescent="0.2">
      <c r="B32" s="710" t="s">
        <v>435</v>
      </c>
      <c r="C32" s="19" t="s">
        <v>769</v>
      </c>
      <c r="D32" s="709" t="s">
        <v>302</v>
      </c>
      <c r="E32" s="115"/>
      <c r="F32" s="717"/>
    </row>
    <row r="33" spans="1:6" ht="25.5" customHeight="1" x14ac:dyDescent="0.2">
      <c r="B33" s="710" t="s">
        <v>436</v>
      </c>
      <c r="C33" s="19" t="s">
        <v>437</v>
      </c>
      <c r="D33" s="709" t="s">
        <v>303</v>
      </c>
      <c r="E33" s="115"/>
      <c r="F33" s="717"/>
    </row>
    <row r="34" spans="1:6" ht="25.5" customHeight="1" x14ac:dyDescent="0.2">
      <c r="B34" s="710" t="s">
        <v>436</v>
      </c>
      <c r="C34" s="19" t="s">
        <v>438</v>
      </c>
      <c r="D34" s="709" t="s">
        <v>304</v>
      </c>
      <c r="E34" s="115"/>
      <c r="F34" s="717"/>
    </row>
    <row r="35" spans="1:6" ht="37.5" customHeight="1" x14ac:dyDescent="0.2">
      <c r="B35" s="710" t="s">
        <v>787</v>
      </c>
      <c r="C35" s="19" t="s">
        <v>770</v>
      </c>
      <c r="D35" s="709" t="s">
        <v>305</v>
      </c>
      <c r="E35" s="115"/>
      <c r="F35" s="717"/>
    </row>
    <row r="36" spans="1:6" ht="25.5" customHeight="1" x14ac:dyDescent="0.2">
      <c r="B36" s="710" t="s">
        <v>788</v>
      </c>
      <c r="C36" s="19" t="s">
        <v>439</v>
      </c>
      <c r="D36" s="709" t="s">
        <v>306</v>
      </c>
      <c r="E36" s="115"/>
      <c r="F36" s="717"/>
    </row>
    <row r="37" spans="1:6" ht="25.5" customHeight="1" x14ac:dyDescent="0.2">
      <c r="B37" s="710" t="s">
        <v>440</v>
      </c>
      <c r="C37" s="19" t="s">
        <v>441</v>
      </c>
      <c r="D37" s="709" t="s">
        <v>307</v>
      </c>
      <c r="E37" s="115"/>
      <c r="F37" s="717"/>
    </row>
    <row r="38" spans="1:6" ht="25.5" customHeight="1" x14ac:dyDescent="0.2">
      <c r="B38" s="710" t="s">
        <v>442</v>
      </c>
      <c r="C38" s="19" t="s">
        <v>443</v>
      </c>
      <c r="D38" s="709" t="s">
        <v>308</v>
      </c>
      <c r="E38" s="115"/>
      <c r="F38" s="717"/>
    </row>
    <row r="39" spans="1:6" ht="20.100000000000001" customHeight="1" x14ac:dyDescent="0.2">
      <c r="A39" s="36"/>
      <c r="B39" s="710">
        <v>288</v>
      </c>
      <c r="C39" s="14" t="s">
        <v>444</v>
      </c>
      <c r="D39" s="709" t="s">
        <v>309</v>
      </c>
      <c r="E39" s="115">
        <v>15880</v>
      </c>
      <c r="F39" s="717">
        <v>15880</v>
      </c>
    </row>
    <row r="40" spans="1:6" ht="20.100000000000001" customHeight="1" x14ac:dyDescent="0.2">
      <c r="A40" s="36"/>
      <c r="B40" s="747"/>
      <c r="C40" s="15" t="s">
        <v>445</v>
      </c>
      <c r="D40" s="751" t="s">
        <v>310</v>
      </c>
      <c r="E40" s="748">
        <f t="shared" ref="E40:F40" si="4">E42+E48+E49+E56+E61+E71+E72</f>
        <v>133846</v>
      </c>
      <c r="F40" s="749">
        <f t="shared" si="4"/>
        <v>148046</v>
      </c>
    </row>
    <row r="41" spans="1:6" ht="19.5" customHeight="1" x14ac:dyDescent="0.2">
      <c r="A41" s="36"/>
      <c r="B41" s="747"/>
      <c r="C41" s="16" t="s">
        <v>446</v>
      </c>
      <c r="D41" s="751"/>
      <c r="E41" s="748"/>
      <c r="F41" s="750"/>
    </row>
    <row r="42" spans="1:6" ht="25.5" customHeight="1" x14ac:dyDescent="0.2">
      <c r="B42" s="710" t="s">
        <v>447</v>
      </c>
      <c r="C42" s="19" t="s">
        <v>448</v>
      </c>
      <c r="D42" s="709" t="s">
        <v>311</v>
      </c>
      <c r="E42" s="115">
        <f t="shared" ref="E42:F42" si="5">E43+E44+E45+E46+E47</f>
        <v>19000</v>
      </c>
      <c r="F42" s="717">
        <f t="shared" si="5"/>
        <v>18000</v>
      </c>
    </row>
    <row r="43" spans="1:6" ht="20.100000000000001" customHeight="1" x14ac:dyDescent="0.2">
      <c r="B43" s="710">
        <v>10</v>
      </c>
      <c r="C43" s="19" t="s">
        <v>449</v>
      </c>
      <c r="D43" s="709" t="s">
        <v>312</v>
      </c>
      <c r="E43" s="115">
        <v>10000</v>
      </c>
      <c r="F43" s="717">
        <v>12000</v>
      </c>
    </row>
    <row r="44" spans="1:6" ht="20.100000000000001" customHeight="1" x14ac:dyDescent="0.2">
      <c r="B44" s="710" t="s">
        <v>450</v>
      </c>
      <c r="C44" s="19" t="s">
        <v>451</v>
      </c>
      <c r="D44" s="709" t="s">
        <v>313</v>
      </c>
      <c r="E44" s="115"/>
      <c r="F44" s="717"/>
    </row>
    <row r="45" spans="1:6" ht="20.100000000000001" customHeight="1" x14ac:dyDescent="0.2">
      <c r="B45" s="710">
        <v>13</v>
      </c>
      <c r="C45" s="19" t="s">
        <v>452</v>
      </c>
      <c r="D45" s="709" t="s">
        <v>314</v>
      </c>
      <c r="E45" s="115">
        <v>8000</v>
      </c>
      <c r="F45" s="717">
        <v>5000</v>
      </c>
    </row>
    <row r="46" spans="1:6" ht="20.100000000000001" customHeight="1" x14ac:dyDescent="0.2">
      <c r="B46" s="710" t="s">
        <v>453</v>
      </c>
      <c r="C46" s="19" t="s">
        <v>454</v>
      </c>
      <c r="D46" s="709" t="s">
        <v>315</v>
      </c>
      <c r="E46" s="115">
        <v>1000</v>
      </c>
      <c r="F46" s="717">
        <v>1000</v>
      </c>
    </row>
    <row r="47" spans="1:6" ht="20.100000000000001" customHeight="1" x14ac:dyDescent="0.2">
      <c r="B47" s="710" t="s">
        <v>455</v>
      </c>
      <c r="C47" s="19" t="s">
        <v>456</v>
      </c>
      <c r="D47" s="709" t="s">
        <v>316</v>
      </c>
      <c r="E47" s="115"/>
      <c r="F47" s="717"/>
    </row>
    <row r="48" spans="1:6" ht="25.5" customHeight="1" x14ac:dyDescent="0.2">
      <c r="A48" s="36"/>
      <c r="B48" s="710">
        <v>14</v>
      </c>
      <c r="C48" s="19" t="s">
        <v>457</v>
      </c>
      <c r="D48" s="709" t="s">
        <v>317</v>
      </c>
      <c r="E48" s="115">
        <v>2000</v>
      </c>
      <c r="F48" s="717">
        <v>2000</v>
      </c>
    </row>
    <row r="49" spans="1:6" ht="20.100000000000001" customHeight="1" x14ac:dyDescent="0.2">
      <c r="A49" s="36"/>
      <c r="B49" s="747">
        <v>20</v>
      </c>
      <c r="C49" s="17" t="s">
        <v>458</v>
      </c>
      <c r="D49" s="751" t="s">
        <v>318</v>
      </c>
      <c r="E49" s="748">
        <f t="shared" ref="E49:F49" si="6">E51+E52+E53+E54+E55</f>
        <v>73000</v>
      </c>
      <c r="F49" s="749">
        <f t="shared" si="6"/>
        <v>76000</v>
      </c>
    </row>
    <row r="50" spans="1:6" ht="20.100000000000001" customHeight="1" x14ac:dyDescent="0.2">
      <c r="A50" s="36"/>
      <c r="B50" s="747"/>
      <c r="C50" s="18" t="s">
        <v>459</v>
      </c>
      <c r="D50" s="751"/>
      <c r="E50" s="748"/>
      <c r="F50" s="750"/>
    </row>
    <row r="51" spans="1:6" ht="20.100000000000001" customHeight="1" x14ac:dyDescent="0.2">
      <c r="A51" s="36"/>
      <c r="B51" s="710">
        <v>204</v>
      </c>
      <c r="C51" s="19" t="s">
        <v>460</v>
      </c>
      <c r="D51" s="709" t="s">
        <v>319</v>
      </c>
      <c r="E51" s="115">
        <v>73000</v>
      </c>
      <c r="F51" s="717">
        <v>76000</v>
      </c>
    </row>
    <row r="52" spans="1:6" ht="20.100000000000001" customHeight="1" x14ac:dyDescent="0.2">
      <c r="A52" s="36"/>
      <c r="B52" s="710">
        <v>205</v>
      </c>
      <c r="C52" s="19" t="s">
        <v>461</v>
      </c>
      <c r="D52" s="709" t="s">
        <v>320</v>
      </c>
      <c r="E52" s="115"/>
      <c r="F52" s="717"/>
    </row>
    <row r="53" spans="1:6" ht="25.5" customHeight="1" x14ac:dyDescent="0.2">
      <c r="A53" s="36"/>
      <c r="B53" s="710" t="s">
        <v>462</v>
      </c>
      <c r="C53" s="19" t="s">
        <v>463</v>
      </c>
      <c r="D53" s="709" t="s">
        <v>321</v>
      </c>
      <c r="E53" s="115"/>
      <c r="F53" s="717"/>
    </row>
    <row r="54" spans="1:6" ht="25.5" customHeight="1" x14ac:dyDescent="0.2">
      <c r="A54" s="36"/>
      <c r="B54" s="710" t="s">
        <v>464</v>
      </c>
      <c r="C54" s="19" t="s">
        <v>465</v>
      </c>
      <c r="D54" s="709" t="s">
        <v>322</v>
      </c>
      <c r="E54" s="115"/>
      <c r="F54" s="717"/>
    </row>
    <row r="55" spans="1:6" ht="20.100000000000001" customHeight="1" x14ac:dyDescent="0.2">
      <c r="A55" s="36"/>
      <c r="B55" s="710">
        <v>206</v>
      </c>
      <c r="C55" s="19" t="s">
        <v>466</v>
      </c>
      <c r="D55" s="709" t="s">
        <v>323</v>
      </c>
      <c r="E55" s="115"/>
      <c r="F55" s="717"/>
    </row>
    <row r="56" spans="1:6" ht="20.100000000000001" customHeight="1" x14ac:dyDescent="0.2">
      <c r="A56" s="36"/>
      <c r="B56" s="747" t="s">
        <v>467</v>
      </c>
      <c r="C56" s="17" t="s">
        <v>468</v>
      </c>
      <c r="D56" s="751" t="s">
        <v>324</v>
      </c>
      <c r="E56" s="748">
        <f t="shared" ref="E56:F56" si="7">E58+E59+E60</f>
        <v>11188</v>
      </c>
      <c r="F56" s="749">
        <f t="shared" si="7"/>
        <v>11188</v>
      </c>
    </row>
    <row r="57" spans="1:6" ht="20.100000000000001" customHeight="1" x14ac:dyDescent="0.2">
      <c r="A57" s="36"/>
      <c r="B57" s="747"/>
      <c r="C57" s="18" t="s">
        <v>469</v>
      </c>
      <c r="D57" s="751"/>
      <c r="E57" s="748"/>
      <c r="F57" s="750"/>
    </row>
    <row r="58" spans="1:6" ht="23.25" customHeight="1" x14ac:dyDescent="0.2">
      <c r="B58" s="710" t="s">
        <v>470</v>
      </c>
      <c r="C58" s="19" t="s">
        <v>471</v>
      </c>
      <c r="D58" s="709" t="s">
        <v>325</v>
      </c>
      <c r="E58" s="115">
        <v>7000</v>
      </c>
      <c r="F58" s="717">
        <v>7000</v>
      </c>
    </row>
    <row r="59" spans="1:6" ht="20.100000000000001" customHeight="1" x14ac:dyDescent="0.2">
      <c r="B59" s="710">
        <v>223</v>
      </c>
      <c r="C59" s="19" t="s">
        <v>472</v>
      </c>
      <c r="D59" s="709" t="s">
        <v>326</v>
      </c>
      <c r="E59" s="115">
        <v>4188</v>
      </c>
      <c r="F59" s="717">
        <v>4188</v>
      </c>
    </row>
    <row r="60" spans="1:6" ht="25.5" customHeight="1" x14ac:dyDescent="0.2">
      <c r="A60" s="36"/>
      <c r="B60" s="710">
        <v>224</v>
      </c>
      <c r="C60" s="19" t="s">
        <v>473</v>
      </c>
      <c r="D60" s="709" t="s">
        <v>327</v>
      </c>
      <c r="E60" s="115"/>
      <c r="F60" s="717"/>
    </row>
    <row r="61" spans="1:6" ht="20.100000000000001" customHeight="1" x14ac:dyDescent="0.2">
      <c r="A61" s="36"/>
      <c r="B61" s="747">
        <v>23</v>
      </c>
      <c r="C61" s="17" t="s">
        <v>474</v>
      </c>
      <c r="D61" s="751" t="s">
        <v>328</v>
      </c>
      <c r="E61" s="748">
        <f t="shared" ref="E61:F61" si="8">E63+E64+E65+E66+E67+E68+E69+E70</f>
        <v>258</v>
      </c>
      <c r="F61" s="749">
        <f t="shared" si="8"/>
        <v>258</v>
      </c>
    </row>
    <row r="62" spans="1:6" ht="20.100000000000001" customHeight="1" x14ac:dyDescent="0.2">
      <c r="A62" s="36"/>
      <c r="B62" s="747"/>
      <c r="C62" s="18" t="s">
        <v>475</v>
      </c>
      <c r="D62" s="751"/>
      <c r="E62" s="748"/>
      <c r="F62" s="750"/>
    </row>
    <row r="63" spans="1:6" ht="25.5" customHeight="1" x14ac:dyDescent="0.2">
      <c r="B63" s="710">
        <v>230</v>
      </c>
      <c r="C63" s="19" t="s">
        <v>476</v>
      </c>
      <c r="D63" s="709" t="s">
        <v>329</v>
      </c>
      <c r="E63" s="115"/>
      <c r="F63" s="717"/>
    </row>
    <row r="64" spans="1:6" ht="25.5" customHeight="1" x14ac:dyDescent="0.2">
      <c r="B64" s="710">
        <v>231</v>
      </c>
      <c r="C64" s="19" t="s">
        <v>795</v>
      </c>
      <c r="D64" s="709" t="s">
        <v>330</v>
      </c>
      <c r="E64" s="115"/>
      <c r="F64" s="717"/>
    </row>
    <row r="65" spans="1:6" ht="20.100000000000001" customHeight="1" x14ac:dyDescent="0.2">
      <c r="B65" s="710" t="s">
        <v>477</v>
      </c>
      <c r="C65" s="19" t="s">
        <v>478</v>
      </c>
      <c r="D65" s="709" t="s">
        <v>331</v>
      </c>
      <c r="E65" s="115">
        <v>258</v>
      </c>
      <c r="F65" s="717">
        <v>258</v>
      </c>
    </row>
    <row r="66" spans="1:6" ht="25.5" customHeight="1" x14ac:dyDescent="0.2">
      <c r="B66" s="710" t="s">
        <v>479</v>
      </c>
      <c r="C66" s="19" t="s">
        <v>480</v>
      </c>
      <c r="D66" s="709" t="s">
        <v>332</v>
      </c>
      <c r="E66" s="115"/>
      <c r="F66" s="717"/>
    </row>
    <row r="67" spans="1:6" ht="25.5" customHeight="1" x14ac:dyDescent="0.2">
      <c r="B67" s="710">
        <v>235</v>
      </c>
      <c r="C67" s="19" t="s">
        <v>481</v>
      </c>
      <c r="D67" s="709" t="s">
        <v>333</v>
      </c>
      <c r="E67" s="115"/>
      <c r="F67" s="717"/>
    </row>
    <row r="68" spans="1:6" ht="25.5" customHeight="1" x14ac:dyDescent="0.2">
      <c r="B68" s="710" t="s">
        <v>482</v>
      </c>
      <c r="C68" s="19" t="s">
        <v>771</v>
      </c>
      <c r="D68" s="709" t="s">
        <v>334</v>
      </c>
      <c r="E68" s="115"/>
      <c r="F68" s="717"/>
    </row>
    <row r="69" spans="1:6" ht="25.5" customHeight="1" x14ac:dyDescent="0.2">
      <c r="B69" s="710">
        <v>237</v>
      </c>
      <c r="C69" s="19" t="s">
        <v>483</v>
      </c>
      <c r="D69" s="709" t="s">
        <v>335</v>
      </c>
      <c r="E69" s="115"/>
      <c r="F69" s="717"/>
    </row>
    <row r="70" spans="1:6" ht="20.100000000000001" customHeight="1" x14ac:dyDescent="0.2">
      <c r="B70" s="710" t="s">
        <v>484</v>
      </c>
      <c r="C70" s="19" t="s">
        <v>485</v>
      </c>
      <c r="D70" s="709" t="s">
        <v>336</v>
      </c>
      <c r="E70" s="115"/>
      <c r="F70" s="717"/>
    </row>
    <row r="71" spans="1:6" ht="20.100000000000001" customHeight="1" x14ac:dyDescent="0.2">
      <c r="B71" s="710">
        <v>24</v>
      </c>
      <c r="C71" s="19" t="s">
        <v>486</v>
      </c>
      <c r="D71" s="709" t="s">
        <v>337</v>
      </c>
      <c r="E71" s="115">
        <v>28000</v>
      </c>
      <c r="F71" s="717">
        <v>40000</v>
      </c>
    </row>
    <row r="72" spans="1:6" ht="25.5" customHeight="1" x14ac:dyDescent="0.2">
      <c r="B72" s="710" t="s">
        <v>487</v>
      </c>
      <c r="C72" s="19" t="s">
        <v>488</v>
      </c>
      <c r="D72" s="709" t="s">
        <v>338</v>
      </c>
      <c r="E72" s="115">
        <v>400</v>
      </c>
      <c r="F72" s="717">
        <v>600</v>
      </c>
    </row>
    <row r="73" spans="1:6" ht="25.5" customHeight="1" x14ac:dyDescent="0.2">
      <c r="B73" s="710"/>
      <c r="C73" s="14" t="s">
        <v>571</v>
      </c>
      <c r="D73" s="709" t="s">
        <v>339</v>
      </c>
      <c r="E73" s="115">
        <f t="shared" ref="E73:F73" si="9">E7+E8+E39+E40</f>
        <v>247713</v>
      </c>
      <c r="F73" s="717">
        <f t="shared" si="9"/>
        <v>255683</v>
      </c>
    </row>
    <row r="74" spans="1:6" ht="20.100000000000001" customHeight="1" x14ac:dyDescent="0.2">
      <c r="B74" s="710">
        <v>88</v>
      </c>
      <c r="C74" s="14" t="s">
        <v>489</v>
      </c>
      <c r="D74" s="709" t="s">
        <v>340</v>
      </c>
      <c r="E74" s="115">
        <v>420000</v>
      </c>
      <c r="F74" s="717">
        <v>420000</v>
      </c>
    </row>
    <row r="75" spans="1:6" ht="20.100000000000001" customHeight="1" x14ac:dyDescent="0.2">
      <c r="A75" s="36"/>
      <c r="B75" s="463"/>
      <c r="C75" s="14" t="s">
        <v>37</v>
      </c>
      <c r="D75" s="20"/>
      <c r="E75" s="115"/>
      <c r="F75" s="717"/>
    </row>
    <row r="76" spans="1:6" ht="20.100000000000001" customHeight="1" x14ac:dyDescent="0.2">
      <c r="A76" s="36"/>
      <c r="B76" s="747"/>
      <c r="C76" s="15" t="s">
        <v>490</v>
      </c>
      <c r="D76" s="751" t="s">
        <v>136</v>
      </c>
      <c r="E76" s="748">
        <f t="shared" ref="E76" si="10">E78+E79+E80+E81+E82+E83+E84+E87-E88</f>
        <v>159813</v>
      </c>
      <c r="F76" s="749">
        <f t="shared" ref="F76" si="11">F78+F79+F80+F81+F82+F83+F84+F87-F88</f>
        <v>160283</v>
      </c>
    </row>
    <row r="77" spans="1:6" ht="24" customHeight="1" x14ac:dyDescent="0.2">
      <c r="A77" s="36"/>
      <c r="B77" s="747"/>
      <c r="C77" s="16" t="s">
        <v>491</v>
      </c>
      <c r="D77" s="751"/>
      <c r="E77" s="748"/>
      <c r="F77" s="750"/>
    </row>
    <row r="78" spans="1:6" ht="20.100000000000001" customHeight="1" x14ac:dyDescent="0.2">
      <c r="A78" s="36"/>
      <c r="B78" s="710" t="s">
        <v>492</v>
      </c>
      <c r="C78" s="19" t="s">
        <v>493</v>
      </c>
      <c r="D78" s="709" t="s">
        <v>137</v>
      </c>
      <c r="E78" s="115">
        <v>159604</v>
      </c>
      <c r="F78" s="717">
        <v>159604</v>
      </c>
    </row>
    <row r="79" spans="1:6" ht="20.100000000000001" customHeight="1" x14ac:dyDescent="0.2">
      <c r="B79" s="710">
        <v>31</v>
      </c>
      <c r="C79" s="19" t="s">
        <v>494</v>
      </c>
      <c r="D79" s="709" t="s">
        <v>138</v>
      </c>
      <c r="E79" s="115"/>
      <c r="F79" s="717"/>
    </row>
    <row r="80" spans="1:6" ht="20.100000000000001" customHeight="1" x14ac:dyDescent="0.2">
      <c r="B80" s="710">
        <v>306</v>
      </c>
      <c r="C80" s="19" t="s">
        <v>495</v>
      </c>
      <c r="D80" s="709" t="s">
        <v>139</v>
      </c>
      <c r="E80" s="115"/>
      <c r="F80" s="717"/>
    </row>
    <row r="81" spans="1:8" ht="20.100000000000001" customHeight="1" x14ac:dyDescent="0.2">
      <c r="B81" s="710">
        <v>32</v>
      </c>
      <c r="C81" s="19" t="s">
        <v>496</v>
      </c>
      <c r="D81" s="709" t="s">
        <v>140</v>
      </c>
      <c r="E81" s="115"/>
      <c r="F81" s="717"/>
    </row>
    <row r="82" spans="1:8" ht="60.75" customHeight="1" x14ac:dyDescent="0.2">
      <c r="B82" s="710" t="s">
        <v>497</v>
      </c>
      <c r="C82" s="19" t="s">
        <v>789</v>
      </c>
      <c r="D82" s="709" t="s">
        <v>141</v>
      </c>
      <c r="E82" s="115"/>
      <c r="F82" s="717"/>
    </row>
    <row r="83" spans="1:8" ht="49.5" customHeight="1" x14ac:dyDescent="0.2">
      <c r="B83" s="710" t="s">
        <v>498</v>
      </c>
      <c r="C83" s="19" t="s">
        <v>790</v>
      </c>
      <c r="D83" s="709" t="s">
        <v>142</v>
      </c>
      <c r="E83" s="115"/>
      <c r="F83" s="717"/>
    </row>
    <row r="84" spans="1:8" ht="20.100000000000001" customHeight="1" x14ac:dyDescent="0.2">
      <c r="B84" s="710">
        <v>34</v>
      </c>
      <c r="C84" s="19" t="s">
        <v>499</v>
      </c>
      <c r="D84" s="709" t="s">
        <v>143</v>
      </c>
      <c r="E84" s="115">
        <f t="shared" ref="E84:F84" si="12">E85+E86</f>
        <v>209</v>
      </c>
      <c r="F84" s="717">
        <f t="shared" si="12"/>
        <v>679</v>
      </c>
    </row>
    <row r="85" spans="1:8" ht="20.100000000000001" customHeight="1" x14ac:dyDescent="0.2">
      <c r="B85" s="710">
        <v>340</v>
      </c>
      <c r="C85" s="19" t="s">
        <v>153</v>
      </c>
      <c r="D85" s="709" t="s">
        <v>144</v>
      </c>
      <c r="E85" s="115">
        <v>0</v>
      </c>
      <c r="F85" s="717">
        <v>0</v>
      </c>
    </row>
    <row r="86" spans="1:8" ht="20.100000000000001" customHeight="1" x14ac:dyDescent="0.2">
      <c r="B86" s="710">
        <v>341</v>
      </c>
      <c r="C86" s="19" t="s">
        <v>500</v>
      </c>
      <c r="D86" s="709" t="s">
        <v>145</v>
      </c>
      <c r="E86" s="115">
        <v>209</v>
      </c>
      <c r="F86" s="717">
        <v>679</v>
      </c>
    </row>
    <row r="87" spans="1:8" ht="20.100000000000001" customHeight="1" x14ac:dyDescent="0.2">
      <c r="B87" s="710"/>
      <c r="C87" s="19" t="s">
        <v>501</v>
      </c>
      <c r="D87" s="709" t="s">
        <v>146</v>
      </c>
      <c r="E87" s="115"/>
      <c r="F87" s="717"/>
    </row>
    <row r="88" spans="1:8" ht="20.100000000000001" customHeight="1" x14ac:dyDescent="0.2">
      <c r="B88" s="710">
        <v>35</v>
      </c>
      <c r="C88" s="19" t="s">
        <v>502</v>
      </c>
      <c r="D88" s="709" t="s">
        <v>147</v>
      </c>
      <c r="E88" s="115">
        <v>0</v>
      </c>
      <c r="F88" s="717">
        <v>0</v>
      </c>
    </row>
    <row r="89" spans="1:8" ht="20.100000000000001" customHeight="1" x14ac:dyDescent="0.2">
      <c r="B89" s="710">
        <v>350</v>
      </c>
      <c r="C89" s="19" t="s">
        <v>503</v>
      </c>
      <c r="D89" s="709" t="s">
        <v>148</v>
      </c>
      <c r="E89" s="115">
        <v>0</v>
      </c>
      <c r="F89" s="717"/>
    </row>
    <row r="90" spans="1:8" ht="20.100000000000001" customHeight="1" x14ac:dyDescent="0.2">
      <c r="A90" s="36"/>
      <c r="B90" s="710">
        <v>351</v>
      </c>
      <c r="C90" s="19" t="s">
        <v>159</v>
      </c>
      <c r="D90" s="709" t="s">
        <v>149</v>
      </c>
      <c r="E90" s="115"/>
      <c r="F90" s="717"/>
    </row>
    <row r="91" spans="1:8" ht="22.5" customHeight="1" x14ac:dyDescent="0.2">
      <c r="A91" s="36"/>
      <c r="B91" s="747"/>
      <c r="C91" s="15" t="s">
        <v>504</v>
      </c>
      <c r="D91" s="751" t="s">
        <v>150</v>
      </c>
      <c r="E91" s="748">
        <f t="shared" ref="E91:F91" si="13">E93+E98+E107</f>
        <v>38000</v>
      </c>
      <c r="F91" s="749">
        <f t="shared" si="13"/>
        <v>40400</v>
      </c>
      <c r="H91" s="547"/>
    </row>
    <row r="92" spans="1:8" ht="20.100000000000001" customHeight="1" x14ac:dyDescent="0.2">
      <c r="A92" s="36"/>
      <c r="B92" s="747"/>
      <c r="C92" s="16" t="s">
        <v>505</v>
      </c>
      <c r="D92" s="751"/>
      <c r="E92" s="748"/>
      <c r="F92" s="750"/>
    </row>
    <row r="93" spans="1:8" ht="20.100000000000001" customHeight="1" x14ac:dyDescent="0.2">
      <c r="A93" s="36"/>
      <c r="B93" s="747">
        <v>40</v>
      </c>
      <c r="C93" s="17" t="s">
        <v>506</v>
      </c>
      <c r="D93" s="751" t="s">
        <v>151</v>
      </c>
      <c r="E93" s="748">
        <f t="shared" ref="E93:F93" si="14">E95+E96+E97</f>
        <v>25000</v>
      </c>
      <c r="F93" s="749">
        <f t="shared" si="14"/>
        <v>25400</v>
      </c>
    </row>
    <row r="94" spans="1:8" ht="20.100000000000001" customHeight="1" x14ac:dyDescent="0.2">
      <c r="A94" s="36"/>
      <c r="B94" s="747"/>
      <c r="C94" s="18" t="s">
        <v>507</v>
      </c>
      <c r="D94" s="751"/>
      <c r="E94" s="748"/>
      <c r="F94" s="750"/>
    </row>
    <row r="95" spans="1:8" ht="25.5" customHeight="1" x14ac:dyDescent="0.2">
      <c r="A95" s="36"/>
      <c r="B95" s="710">
        <v>404</v>
      </c>
      <c r="C95" s="19" t="s">
        <v>508</v>
      </c>
      <c r="D95" s="709" t="s">
        <v>152</v>
      </c>
      <c r="E95" s="115">
        <v>12000</v>
      </c>
      <c r="F95" s="717">
        <v>13400</v>
      </c>
    </row>
    <row r="96" spans="1:8" ht="20.100000000000001" customHeight="1" x14ac:dyDescent="0.2">
      <c r="A96" s="36"/>
      <c r="B96" s="710">
        <v>400</v>
      </c>
      <c r="C96" s="19" t="s">
        <v>509</v>
      </c>
      <c r="D96" s="709" t="s">
        <v>154</v>
      </c>
      <c r="E96" s="115"/>
      <c r="F96" s="717"/>
    </row>
    <row r="97" spans="1:6" ht="20.100000000000001" customHeight="1" x14ac:dyDescent="0.2">
      <c r="A97" s="36"/>
      <c r="B97" s="710" t="s">
        <v>791</v>
      </c>
      <c r="C97" s="19" t="s">
        <v>510</v>
      </c>
      <c r="D97" s="709" t="s">
        <v>155</v>
      </c>
      <c r="E97" s="115">
        <v>13000</v>
      </c>
      <c r="F97" s="717">
        <v>12000</v>
      </c>
    </row>
    <row r="98" spans="1:6" ht="20.100000000000001" customHeight="1" x14ac:dyDescent="0.2">
      <c r="A98" s="36"/>
      <c r="B98" s="747">
        <v>41</v>
      </c>
      <c r="C98" s="17" t="s">
        <v>511</v>
      </c>
      <c r="D98" s="751" t="s">
        <v>156</v>
      </c>
      <c r="E98" s="748"/>
      <c r="F98" s="749"/>
    </row>
    <row r="99" spans="1:6" ht="12.75" customHeight="1" x14ac:dyDescent="0.2">
      <c r="A99" s="36"/>
      <c r="B99" s="747"/>
      <c r="C99" s="18" t="s">
        <v>512</v>
      </c>
      <c r="D99" s="751"/>
      <c r="E99" s="748"/>
      <c r="F99" s="750"/>
    </row>
    <row r="100" spans="1:6" ht="20.100000000000001" customHeight="1" x14ac:dyDescent="0.2">
      <c r="B100" s="710">
        <v>410</v>
      </c>
      <c r="C100" s="19" t="s">
        <v>513</v>
      </c>
      <c r="D100" s="709" t="s">
        <v>157</v>
      </c>
      <c r="E100" s="115"/>
      <c r="F100" s="717"/>
    </row>
    <row r="101" spans="1:6" ht="36.75" customHeight="1" x14ac:dyDescent="0.2">
      <c r="B101" s="710" t="s">
        <v>514</v>
      </c>
      <c r="C101" s="19" t="s">
        <v>515</v>
      </c>
      <c r="D101" s="709" t="s">
        <v>158</v>
      </c>
      <c r="E101" s="115"/>
      <c r="F101" s="717"/>
    </row>
    <row r="102" spans="1:6" ht="39" customHeight="1" x14ac:dyDescent="0.2">
      <c r="B102" s="710" t="s">
        <v>514</v>
      </c>
      <c r="C102" s="19" t="s">
        <v>516</v>
      </c>
      <c r="D102" s="709" t="s">
        <v>160</v>
      </c>
      <c r="E102" s="115"/>
      <c r="F102" s="717"/>
    </row>
    <row r="103" spans="1:6" ht="25.5" customHeight="1" x14ac:dyDescent="0.2">
      <c r="B103" s="710" t="s">
        <v>517</v>
      </c>
      <c r="C103" s="19" t="s">
        <v>518</v>
      </c>
      <c r="D103" s="709" t="s">
        <v>161</v>
      </c>
      <c r="E103" s="115"/>
      <c r="F103" s="717"/>
    </row>
    <row r="104" spans="1:6" ht="25.5" customHeight="1" x14ac:dyDescent="0.2">
      <c r="B104" s="710" t="s">
        <v>519</v>
      </c>
      <c r="C104" s="19" t="s">
        <v>772</v>
      </c>
      <c r="D104" s="709" t="s">
        <v>162</v>
      </c>
      <c r="E104" s="115"/>
      <c r="F104" s="717"/>
    </row>
    <row r="105" spans="1:6" ht="20.100000000000001" customHeight="1" x14ac:dyDescent="0.2">
      <c r="B105" s="710">
        <v>413</v>
      </c>
      <c r="C105" s="19" t="s">
        <v>520</v>
      </c>
      <c r="D105" s="709" t="s">
        <v>163</v>
      </c>
      <c r="E105" s="115"/>
      <c r="F105" s="717"/>
    </row>
    <row r="106" spans="1:6" ht="20.100000000000001" customHeight="1" x14ac:dyDescent="0.2">
      <c r="B106" s="710">
        <v>419</v>
      </c>
      <c r="C106" s="19" t="s">
        <v>521</v>
      </c>
      <c r="D106" s="709" t="s">
        <v>164</v>
      </c>
      <c r="E106" s="115"/>
      <c r="F106" s="717"/>
    </row>
    <row r="107" spans="1:6" ht="24" customHeight="1" x14ac:dyDescent="0.2">
      <c r="B107" s="710" t="s">
        <v>522</v>
      </c>
      <c r="C107" s="19" t="s">
        <v>523</v>
      </c>
      <c r="D107" s="709" t="s">
        <v>165</v>
      </c>
      <c r="E107" s="115">
        <v>13000</v>
      </c>
      <c r="F107" s="717">
        <v>15000</v>
      </c>
    </row>
    <row r="108" spans="1:6" ht="20.100000000000001" customHeight="1" x14ac:dyDescent="0.2">
      <c r="B108" s="710">
        <v>498</v>
      </c>
      <c r="C108" s="14" t="s">
        <v>524</v>
      </c>
      <c r="D108" s="709" t="s">
        <v>166</v>
      </c>
      <c r="E108" s="115"/>
      <c r="F108" s="717"/>
    </row>
    <row r="109" spans="1:6" ht="24" customHeight="1" x14ac:dyDescent="0.2">
      <c r="A109" s="36"/>
      <c r="B109" s="710" t="s">
        <v>525</v>
      </c>
      <c r="C109" s="14" t="s">
        <v>526</v>
      </c>
      <c r="D109" s="709" t="s">
        <v>167</v>
      </c>
      <c r="E109" s="115"/>
      <c r="F109" s="717"/>
    </row>
    <row r="110" spans="1:6" ht="23.25" customHeight="1" x14ac:dyDescent="0.2">
      <c r="A110" s="36"/>
      <c r="B110" s="747"/>
      <c r="C110" s="15" t="s">
        <v>527</v>
      </c>
      <c r="D110" s="751" t="s">
        <v>168</v>
      </c>
      <c r="E110" s="748">
        <f t="shared" ref="E110:F110" si="15">E112+E122+E123+E131+E137+E136</f>
        <v>49900</v>
      </c>
      <c r="F110" s="749">
        <f t="shared" si="15"/>
        <v>55000</v>
      </c>
    </row>
    <row r="111" spans="1:6" ht="14.25" customHeight="1" x14ac:dyDescent="0.2">
      <c r="A111" s="36"/>
      <c r="B111" s="747"/>
      <c r="C111" s="16" t="s">
        <v>528</v>
      </c>
      <c r="D111" s="751"/>
      <c r="E111" s="748"/>
      <c r="F111" s="750"/>
    </row>
    <row r="112" spans="1:6" ht="20.100000000000001" customHeight="1" x14ac:dyDescent="0.2">
      <c r="A112" s="36"/>
      <c r="B112" s="710">
        <v>467</v>
      </c>
      <c r="C112" s="19" t="s">
        <v>529</v>
      </c>
      <c r="D112" s="709" t="s">
        <v>169</v>
      </c>
      <c r="E112" s="115"/>
      <c r="F112" s="717"/>
    </row>
    <row r="113" spans="1:6" ht="20.100000000000001" customHeight="1" x14ac:dyDescent="0.2">
      <c r="A113" s="36"/>
      <c r="B113" s="747" t="s">
        <v>530</v>
      </c>
      <c r="C113" s="17" t="s">
        <v>531</v>
      </c>
      <c r="D113" s="751" t="s">
        <v>170</v>
      </c>
      <c r="E113" s="748">
        <f t="shared" ref="E113:F113" si="16">E115+E116+E117+E118+E119+E120+E121</f>
        <v>0</v>
      </c>
      <c r="F113" s="749">
        <f t="shared" si="16"/>
        <v>0</v>
      </c>
    </row>
    <row r="114" spans="1:6" ht="15.75" customHeight="1" x14ac:dyDescent="0.2">
      <c r="A114" s="36"/>
      <c r="B114" s="747"/>
      <c r="C114" s="18" t="s">
        <v>532</v>
      </c>
      <c r="D114" s="751"/>
      <c r="E114" s="748"/>
      <c r="F114" s="750"/>
    </row>
    <row r="115" spans="1:6" ht="25.5" customHeight="1" x14ac:dyDescent="0.2">
      <c r="A115" s="36"/>
      <c r="B115" s="710" t="s">
        <v>533</v>
      </c>
      <c r="C115" s="19" t="s">
        <v>534</v>
      </c>
      <c r="D115" s="709" t="s">
        <v>171</v>
      </c>
      <c r="E115" s="115"/>
      <c r="F115" s="717"/>
    </row>
    <row r="116" spans="1:6" ht="25.5" customHeight="1" x14ac:dyDescent="0.2">
      <c r="B116" s="710" t="s">
        <v>533</v>
      </c>
      <c r="C116" s="19" t="s">
        <v>535</v>
      </c>
      <c r="D116" s="709" t="s">
        <v>172</v>
      </c>
      <c r="E116" s="115"/>
      <c r="F116" s="717"/>
    </row>
    <row r="117" spans="1:6" ht="25.5" customHeight="1" x14ac:dyDescent="0.2">
      <c r="B117" s="710" t="s">
        <v>536</v>
      </c>
      <c r="C117" s="19" t="s">
        <v>537</v>
      </c>
      <c r="D117" s="709" t="s">
        <v>173</v>
      </c>
      <c r="E117" s="115"/>
      <c r="F117" s="717"/>
    </row>
    <row r="118" spans="1:6" ht="24.75" customHeight="1" x14ac:dyDescent="0.2">
      <c r="B118" s="710" t="s">
        <v>538</v>
      </c>
      <c r="C118" s="19" t="s">
        <v>539</v>
      </c>
      <c r="D118" s="709" t="s">
        <v>174</v>
      </c>
      <c r="E118" s="115"/>
      <c r="F118" s="717"/>
    </row>
    <row r="119" spans="1:6" ht="24.75" customHeight="1" x14ac:dyDescent="0.2">
      <c r="B119" s="710" t="s">
        <v>540</v>
      </c>
      <c r="C119" s="19" t="s">
        <v>541</v>
      </c>
      <c r="D119" s="709" t="s">
        <v>175</v>
      </c>
      <c r="E119" s="115"/>
      <c r="F119" s="717"/>
    </row>
    <row r="120" spans="1:6" ht="20.100000000000001" customHeight="1" x14ac:dyDescent="0.2">
      <c r="B120" s="710">
        <v>426</v>
      </c>
      <c r="C120" s="19" t="s">
        <v>542</v>
      </c>
      <c r="D120" s="709" t="s">
        <v>176</v>
      </c>
      <c r="E120" s="115"/>
      <c r="F120" s="717"/>
    </row>
    <row r="121" spans="1:6" ht="20.100000000000001" customHeight="1" x14ac:dyDescent="0.2">
      <c r="B121" s="710">
        <v>428</v>
      </c>
      <c r="C121" s="19" t="s">
        <v>543</v>
      </c>
      <c r="D121" s="709" t="s">
        <v>177</v>
      </c>
      <c r="E121" s="115"/>
      <c r="F121" s="717"/>
    </row>
    <row r="122" spans="1:6" ht="20.100000000000001" customHeight="1" x14ac:dyDescent="0.2">
      <c r="B122" s="710">
        <v>430</v>
      </c>
      <c r="C122" s="19" t="s">
        <v>544</v>
      </c>
      <c r="D122" s="709" t="s">
        <v>178</v>
      </c>
      <c r="E122" s="115">
        <v>15000</v>
      </c>
      <c r="F122" s="717">
        <v>25000</v>
      </c>
    </row>
    <row r="123" spans="1:6" ht="20.100000000000001" customHeight="1" x14ac:dyDescent="0.2">
      <c r="A123" s="36"/>
      <c r="B123" s="747" t="s">
        <v>545</v>
      </c>
      <c r="C123" s="17" t="s">
        <v>546</v>
      </c>
      <c r="D123" s="751" t="s">
        <v>179</v>
      </c>
      <c r="E123" s="748">
        <f t="shared" ref="E123:F123" si="17">E125+E126+E127+E128+E129+E130</f>
        <v>15000</v>
      </c>
      <c r="F123" s="749">
        <f t="shared" si="17"/>
        <v>10000</v>
      </c>
    </row>
    <row r="124" spans="1:6" ht="15.75" customHeight="1" x14ac:dyDescent="0.2">
      <c r="A124" s="36"/>
      <c r="B124" s="747"/>
      <c r="C124" s="18" t="s">
        <v>547</v>
      </c>
      <c r="D124" s="751"/>
      <c r="E124" s="748"/>
      <c r="F124" s="750"/>
    </row>
    <row r="125" spans="1:6" ht="24.75" customHeight="1" x14ac:dyDescent="0.2">
      <c r="B125" s="710" t="s">
        <v>548</v>
      </c>
      <c r="C125" s="19" t="s">
        <v>549</v>
      </c>
      <c r="D125" s="709" t="s">
        <v>180</v>
      </c>
      <c r="E125" s="115"/>
      <c r="F125" s="717"/>
    </row>
    <row r="126" spans="1:6" ht="24.75" customHeight="1" x14ac:dyDescent="0.2">
      <c r="B126" s="710" t="s">
        <v>550</v>
      </c>
      <c r="C126" s="19" t="s">
        <v>551</v>
      </c>
      <c r="D126" s="709" t="s">
        <v>181</v>
      </c>
      <c r="E126" s="115"/>
      <c r="F126" s="717"/>
    </row>
    <row r="127" spans="1:6" ht="20.100000000000001" customHeight="1" x14ac:dyDescent="0.2">
      <c r="B127" s="710">
        <v>435</v>
      </c>
      <c r="C127" s="19" t="s">
        <v>552</v>
      </c>
      <c r="D127" s="709" t="s">
        <v>182</v>
      </c>
      <c r="E127" s="115">
        <v>15000</v>
      </c>
      <c r="F127" s="717">
        <v>10000</v>
      </c>
    </row>
    <row r="128" spans="1:6" ht="20.100000000000001" customHeight="1" x14ac:dyDescent="0.2">
      <c r="B128" s="710">
        <v>436</v>
      </c>
      <c r="C128" s="19" t="s">
        <v>553</v>
      </c>
      <c r="D128" s="709" t="s">
        <v>183</v>
      </c>
      <c r="E128" s="115"/>
      <c r="F128" s="717"/>
    </row>
    <row r="129" spans="1:8" ht="20.100000000000001" customHeight="1" x14ac:dyDescent="0.2">
      <c r="B129" s="710" t="s">
        <v>554</v>
      </c>
      <c r="C129" s="19" t="s">
        <v>555</v>
      </c>
      <c r="D129" s="709" t="s">
        <v>184</v>
      </c>
      <c r="E129" s="115"/>
      <c r="F129" s="717"/>
    </row>
    <row r="130" spans="1:8" ht="20.100000000000001" customHeight="1" x14ac:dyDescent="0.2">
      <c r="B130" s="710" t="s">
        <v>554</v>
      </c>
      <c r="C130" s="19" t="s">
        <v>556</v>
      </c>
      <c r="D130" s="709" t="s">
        <v>185</v>
      </c>
      <c r="E130" s="115"/>
      <c r="F130" s="717"/>
    </row>
    <row r="131" spans="1:8" ht="20.100000000000001" customHeight="1" x14ac:dyDescent="0.2">
      <c r="A131" s="36"/>
      <c r="B131" s="747" t="s">
        <v>557</v>
      </c>
      <c r="C131" s="17" t="s">
        <v>558</v>
      </c>
      <c r="D131" s="751" t="s">
        <v>186</v>
      </c>
      <c r="E131" s="748">
        <f t="shared" ref="E131" si="18">E133+E134+E135</f>
        <v>19900</v>
      </c>
      <c r="F131" s="749">
        <f t="shared" ref="F131" si="19">F133+F134+F135</f>
        <v>20000</v>
      </c>
    </row>
    <row r="132" spans="1:8" ht="15" customHeight="1" x14ac:dyDescent="0.2">
      <c r="A132" s="36"/>
      <c r="B132" s="747"/>
      <c r="C132" s="18" t="s">
        <v>559</v>
      </c>
      <c r="D132" s="751"/>
      <c r="E132" s="748"/>
      <c r="F132" s="750"/>
    </row>
    <row r="133" spans="1:8" ht="20.100000000000001" customHeight="1" x14ac:dyDescent="0.2">
      <c r="B133" s="710" t="s">
        <v>792</v>
      </c>
      <c r="C133" s="19" t="s">
        <v>560</v>
      </c>
      <c r="D133" s="709" t="s">
        <v>187</v>
      </c>
      <c r="E133" s="115">
        <v>19000</v>
      </c>
      <c r="F133" s="717">
        <v>19000</v>
      </c>
    </row>
    <row r="134" spans="1:8" ht="24.75" customHeight="1" x14ac:dyDescent="0.2">
      <c r="B134" s="710" t="s">
        <v>561</v>
      </c>
      <c r="C134" s="19" t="s">
        <v>793</v>
      </c>
      <c r="D134" s="709" t="s">
        <v>188</v>
      </c>
      <c r="E134" s="115">
        <v>900</v>
      </c>
      <c r="F134" s="717">
        <v>1000</v>
      </c>
    </row>
    <row r="135" spans="1:8" ht="20.100000000000001" customHeight="1" x14ac:dyDescent="0.2">
      <c r="B135" s="710">
        <v>481</v>
      </c>
      <c r="C135" s="19" t="s">
        <v>562</v>
      </c>
      <c r="D135" s="709" t="s">
        <v>189</v>
      </c>
      <c r="E135" s="115"/>
      <c r="F135" s="717"/>
    </row>
    <row r="136" spans="1:8" ht="36.75" customHeight="1" x14ac:dyDescent="0.2">
      <c r="B136" s="710">
        <v>427</v>
      </c>
      <c r="C136" s="19" t="s">
        <v>563</v>
      </c>
      <c r="D136" s="709" t="s">
        <v>190</v>
      </c>
      <c r="E136" s="115"/>
      <c r="F136" s="717"/>
    </row>
    <row r="137" spans="1:8" ht="33" customHeight="1" x14ac:dyDescent="0.2">
      <c r="A137" s="36"/>
      <c r="B137" s="710" t="s">
        <v>564</v>
      </c>
      <c r="C137" s="19" t="s">
        <v>565</v>
      </c>
      <c r="D137" s="709" t="s">
        <v>191</v>
      </c>
      <c r="E137" s="115">
        <v>0</v>
      </c>
      <c r="F137" s="717"/>
    </row>
    <row r="138" spans="1:8" ht="20.100000000000001" customHeight="1" x14ac:dyDescent="0.2">
      <c r="A138" s="36"/>
      <c r="B138" s="747"/>
      <c r="C138" s="15" t="s">
        <v>566</v>
      </c>
      <c r="D138" s="751" t="s">
        <v>192</v>
      </c>
      <c r="E138" s="748"/>
      <c r="F138" s="749"/>
    </row>
    <row r="139" spans="1:8" ht="23.25" customHeight="1" x14ac:dyDescent="0.2">
      <c r="A139" s="36"/>
      <c r="B139" s="747"/>
      <c r="C139" s="16" t="s">
        <v>567</v>
      </c>
      <c r="D139" s="751"/>
      <c r="E139" s="748"/>
      <c r="F139" s="750"/>
    </row>
    <row r="140" spans="1:8" ht="20.100000000000001" customHeight="1" x14ac:dyDescent="0.2">
      <c r="A140" s="36"/>
      <c r="B140" s="747"/>
      <c r="C140" s="15" t="s">
        <v>568</v>
      </c>
      <c r="D140" s="751" t="s">
        <v>193</v>
      </c>
      <c r="E140" s="748">
        <f t="shared" ref="E140:F140" si="20">E76+E91+E108+E109+E110-E138</f>
        <v>247713</v>
      </c>
      <c r="F140" s="749">
        <f t="shared" si="20"/>
        <v>255683</v>
      </c>
      <c r="H140" s="547"/>
    </row>
    <row r="141" spans="1:8" ht="12" customHeight="1" x14ac:dyDescent="0.2">
      <c r="A141" s="36"/>
      <c r="B141" s="747"/>
      <c r="C141" s="16" t="s">
        <v>569</v>
      </c>
      <c r="D141" s="751"/>
      <c r="E141" s="748"/>
      <c r="F141" s="750"/>
      <c r="H141" s="547"/>
    </row>
    <row r="142" spans="1:8" ht="20.100000000000001" customHeight="1" thickBot="1" x14ac:dyDescent="0.25">
      <c r="A142" s="36"/>
      <c r="B142" s="464">
        <v>89</v>
      </c>
      <c r="C142" s="25" t="s">
        <v>570</v>
      </c>
      <c r="D142" s="26" t="s">
        <v>194</v>
      </c>
      <c r="E142" s="117">
        <v>420000</v>
      </c>
      <c r="F142" s="236">
        <v>420000</v>
      </c>
    </row>
  </sheetData>
  <mergeCells count="73">
    <mergeCell ref="E61:E62"/>
    <mergeCell ref="F61:F62"/>
    <mergeCell ref="D56:D57"/>
    <mergeCell ref="B2:F2"/>
    <mergeCell ref="E27:E28"/>
    <mergeCell ref="F27:F28"/>
    <mergeCell ref="E40:E41"/>
    <mergeCell ref="F40:F41"/>
    <mergeCell ref="B17:B18"/>
    <mergeCell ref="D17:D18"/>
    <mergeCell ref="E17:E18"/>
    <mergeCell ref="F17:F18"/>
    <mergeCell ref="F8:F9"/>
    <mergeCell ref="B61:B62"/>
    <mergeCell ref="D61:D62"/>
    <mergeCell ref="D27:D28"/>
    <mergeCell ref="E56:E57"/>
    <mergeCell ref="F56:F57"/>
    <mergeCell ref="B49:B50"/>
    <mergeCell ref="D49:D50"/>
    <mergeCell ref="B56:B57"/>
    <mergeCell ref="E49:E50"/>
    <mergeCell ref="F49:F50"/>
    <mergeCell ref="E98:E99"/>
    <mergeCell ref="F98:F99"/>
    <mergeCell ref="E110:E111"/>
    <mergeCell ref="F110:F111"/>
    <mergeCell ref="E123:E124"/>
    <mergeCell ref="F123:F124"/>
    <mergeCell ref="E113:E114"/>
    <mergeCell ref="F113:F114"/>
    <mergeCell ref="E131:E132"/>
    <mergeCell ref="F131:F132"/>
    <mergeCell ref="E138:E139"/>
    <mergeCell ref="F138:F139"/>
    <mergeCell ref="E140:E141"/>
    <mergeCell ref="F140:F141"/>
    <mergeCell ref="B140:B141"/>
    <mergeCell ref="D140:D141"/>
    <mergeCell ref="B123:B124"/>
    <mergeCell ref="D123:D124"/>
    <mergeCell ref="B131:B132"/>
    <mergeCell ref="D131:D132"/>
    <mergeCell ref="B138:B139"/>
    <mergeCell ref="D138:D139"/>
    <mergeCell ref="B98:B99"/>
    <mergeCell ref="D98:D99"/>
    <mergeCell ref="B110:B111"/>
    <mergeCell ref="D110:D111"/>
    <mergeCell ref="B113:B114"/>
    <mergeCell ref="D113:D114"/>
    <mergeCell ref="F76:F77"/>
    <mergeCell ref="E91:E92"/>
    <mergeCell ref="F91:F92"/>
    <mergeCell ref="B93:B94"/>
    <mergeCell ref="D93:D94"/>
    <mergeCell ref="E93:E94"/>
    <mergeCell ref="F93:F94"/>
    <mergeCell ref="B76:B77"/>
    <mergeCell ref="D76:D77"/>
    <mergeCell ref="B91:B92"/>
    <mergeCell ref="D91:D92"/>
    <mergeCell ref="E76:E77"/>
    <mergeCell ref="B8:B9"/>
    <mergeCell ref="D8:D9"/>
    <mergeCell ref="B10:B11"/>
    <mergeCell ref="D10:D11"/>
    <mergeCell ref="E8:E9"/>
    <mergeCell ref="B27:B28"/>
    <mergeCell ref="E10:E11"/>
    <mergeCell ref="F10:F11"/>
    <mergeCell ref="B40:B41"/>
    <mergeCell ref="D40:D4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5" orientation="portrait" r:id="rId1"/>
  <rowBreaks count="2" manualBreakCount="2">
    <brk id="41" max="16383" man="1"/>
    <brk id="120" max="16383" man="1"/>
  </rowBreaks>
  <ignoredErrors>
    <ignoredError sqref="D7:D139 D140:D142 B7:B142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6" tint="0.59999389629810485"/>
  </sheetPr>
  <dimension ref="B1:G70"/>
  <sheetViews>
    <sheetView showGridLines="0" workbookViewId="0">
      <selection activeCell="G9" sqref="G9:G66"/>
    </sheetView>
  </sheetViews>
  <sheetFormatPr defaultRowHeight="15.75" x14ac:dyDescent="0.25"/>
  <cols>
    <col min="1" max="1" width="3.42578125" style="40" customWidth="1"/>
    <col min="2" max="2" width="59.5703125" style="40" customWidth="1"/>
    <col min="3" max="3" width="9.42578125" style="40" customWidth="1"/>
    <col min="4" max="7" width="15.7109375" style="1" customWidth="1"/>
    <col min="8" max="16384" width="9.140625" style="40"/>
  </cols>
  <sheetData>
    <row r="1" spans="2:7" x14ac:dyDescent="0.25">
      <c r="G1" s="113" t="s">
        <v>759</v>
      </c>
    </row>
    <row r="2" spans="2:7" s="4" customFormat="1" ht="21.75" customHeight="1" x14ac:dyDescent="0.25">
      <c r="B2" s="765" t="s">
        <v>43</v>
      </c>
      <c r="C2" s="765"/>
      <c r="D2" s="765"/>
      <c r="E2" s="765"/>
      <c r="F2" s="765"/>
      <c r="G2" s="765"/>
    </row>
    <row r="3" spans="2:7" s="4" customFormat="1" ht="14.25" customHeight="1" x14ac:dyDescent="0.25">
      <c r="B3" s="765" t="s">
        <v>940</v>
      </c>
      <c r="C3" s="765"/>
      <c r="D3" s="765"/>
      <c r="E3" s="765"/>
      <c r="F3" s="765"/>
      <c r="G3" s="765"/>
    </row>
    <row r="4" spans="2:7" ht="16.5" thickBot="1" x14ac:dyDescent="0.3">
      <c r="D4" s="40"/>
      <c r="E4" s="40"/>
      <c r="F4" s="40"/>
      <c r="G4" s="33" t="s">
        <v>197</v>
      </c>
    </row>
    <row r="5" spans="2:7" ht="19.5" customHeight="1" x14ac:dyDescent="0.25">
      <c r="B5" s="850" t="s">
        <v>665</v>
      </c>
      <c r="C5" s="852" t="s">
        <v>40</v>
      </c>
      <c r="D5" s="823" t="s">
        <v>64</v>
      </c>
      <c r="E5" s="824"/>
      <c r="F5" s="824"/>
      <c r="G5" s="825"/>
    </row>
    <row r="6" spans="2:7" ht="36.75" customHeight="1" x14ac:dyDescent="0.25">
      <c r="B6" s="851"/>
      <c r="C6" s="853"/>
      <c r="D6" s="437" t="s">
        <v>941</v>
      </c>
      <c r="E6" s="438" t="s">
        <v>942</v>
      </c>
      <c r="F6" s="437" t="s">
        <v>943</v>
      </c>
      <c r="G6" s="439" t="s">
        <v>944</v>
      </c>
    </row>
    <row r="7" spans="2:7" ht="15" customHeight="1" thickBot="1" x14ac:dyDescent="0.3">
      <c r="B7" s="27">
        <v>1</v>
      </c>
      <c r="C7" s="24">
        <v>2</v>
      </c>
      <c r="D7" s="24">
        <v>3</v>
      </c>
      <c r="E7" s="24">
        <v>4</v>
      </c>
      <c r="F7" s="24">
        <v>5</v>
      </c>
      <c r="G7" s="47">
        <v>6</v>
      </c>
    </row>
    <row r="8" spans="2:7" ht="20.100000000000001" customHeight="1" x14ac:dyDescent="0.25">
      <c r="B8" s="722" t="s">
        <v>666</v>
      </c>
      <c r="C8" s="440"/>
      <c r="D8" s="617"/>
      <c r="E8" s="617"/>
      <c r="F8" s="617"/>
      <c r="G8" s="618"/>
    </row>
    <row r="9" spans="2:7" ht="20.100000000000001" customHeight="1" x14ac:dyDescent="0.25">
      <c r="B9" s="726" t="s">
        <v>667</v>
      </c>
      <c r="C9" s="441">
        <v>3001</v>
      </c>
      <c r="D9" s="442">
        <f>D10+D11+D12+D13</f>
        <v>77000</v>
      </c>
      <c r="E9" s="442">
        <f t="shared" ref="E9:G9" si="0">E10+E11+E12+E13</f>
        <v>164500</v>
      </c>
      <c r="F9" s="442">
        <f t="shared" si="0"/>
        <v>269400</v>
      </c>
      <c r="G9" s="740">
        <f t="shared" si="0"/>
        <v>403000</v>
      </c>
    </row>
    <row r="10" spans="2:7" ht="20.100000000000001" customHeight="1" x14ac:dyDescent="0.25">
      <c r="B10" s="727" t="s">
        <v>668</v>
      </c>
      <c r="C10" s="13">
        <v>3002</v>
      </c>
      <c r="D10" s="164">
        <v>75000</v>
      </c>
      <c r="E10" s="120">
        <v>160000</v>
      </c>
      <c r="F10" s="120">
        <v>260100</v>
      </c>
      <c r="G10" s="121">
        <v>390000</v>
      </c>
    </row>
    <row r="11" spans="2:7" ht="20.100000000000001" customHeight="1" x14ac:dyDescent="0.25">
      <c r="B11" s="727" t="s">
        <v>669</v>
      </c>
      <c r="C11" s="13">
        <v>3003</v>
      </c>
      <c r="D11" s="120"/>
      <c r="E11" s="120"/>
      <c r="F11" s="120"/>
      <c r="G11" s="121"/>
    </row>
    <row r="12" spans="2:7" ht="20.100000000000001" customHeight="1" x14ac:dyDescent="0.25">
      <c r="B12" s="727" t="s">
        <v>670</v>
      </c>
      <c r="C12" s="13">
        <v>3004</v>
      </c>
      <c r="D12" s="120">
        <v>1000</v>
      </c>
      <c r="E12" s="120">
        <v>2000</v>
      </c>
      <c r="F12" s="120">
        <v>3500</v>
      </c>
      <c r="G12" s="121">
        <v>5000</v>
      </c>
    </row>
    <row r="13" spans="2:7" ht="20.100000000000001" customHeight="1" x14ac:dyDescent="0.25">
      <c r="B13" s="727" t="s">
        <v>775</v>
      </c>
      <c r="C13" s="13">
        <v>3005</v>
      </c>
      <c r="D13" s="120">
        <v>1000</v>
      </c>
      <c r="E13" s="120">
        <v>2500</v>
      </c>
      <c r="F13" s="120">
        <v>5800</v>
      </c>
      <c r="G13" s="121">
        <v>8000</v>
      </c>
    </row>
    <row r="14" spans="2:7" ht="20.100000000000001" customHeight="1" x14ac:dyDescent="0.25">
      <c r="B14" s="726" t="s">
        <v>671</v>
      </c>
      <c r="C14" s="445">
        <v>3006</v>
      </c>
      <c r="D14" s="443">
        <f>D15+D16+D17+D18+D19+D20+D21+D22</f>
        <v>89800</v>
      </c>
      <c r="E14" s="443">
        <f t="shared" ref="E14:G14" si="1">E15+E16+E17+E18+E19+E20+E21+E22</f>
        <v>162602</v>
      </c>
      <c r="F14" s="443">
        <f t="shared" si="1"/>
        <v>259005</v>
      </c>
      <c r="G14" s="444">
        <f t="shared" si="1"/>
        <v>365000</v>
      </c>
    </row>
    <row r="15" spans="2:7" ht="20.100000000000001" customHeight="1" x14ac:dyDescent="0.25">
      <c r="B15" s="727" t="s">
        <v>672</v>
      </c>
      <c r="C15" s="13">
        <v>3007</v>
      </c>
      <c r="D15" s="120">
        <v>40000</v>
      </c>
      <c r="E15" s="120">
        <v>65000</v>
      </c>
      <c r="F15" s="120">
        <v>100900</v>
      </c>
      <c r="G15" s="121">
        <v>136490</v>
      </c>
    </row>
    <row r="16" spans="2:7" ht="20.100000000000001" customHeight="1" x14ac:dyDescent="0.25">
      <c r="B16" s="727" t="s">
        <v>673</v>
      </c>
      <c r="C16" s="13">
        <v>3008</v>
      </c>
      <c r="D16" s="120"/>
      <c r="E16" s="120"/>
      <c r="F16" s="120"/>
      <c r="G16" s="121"/>
    </row>
    <row r="17" spans="2:7" ht="20.100000000000001" customHeight="1" x14ac:dyDescent="0.25">
      <c r="B17" s="727" t="s">
        <v>674</v>
      </c>
      <c r="C17" s="13">
        <v>3009</v>
      </c>
      <c r="D17" s="120">
        <v>46000</v>
      </c>
      <c r="E17" s="120">
        <v>90000</v>
      </c>
      <c r="F17" s="120">
        <v>148000</v>
      </c>
      <c r="G17" s="121">
        <v>215000</v>
      </c>
    </row>
    <row r="18" spans="2:7" ht="20.100000000000001" customHeight="1" x14ac:dyDescent="0.25">
      <c r="B18" s="727" t="s">
        <v>675</v>
      </c>
      <c r="C18" s="13">
        <v>3010</v>
      </c>
      <c r="D18" s="120">
        <v>0</v>
      </c>
      <c r="E18" s="120">
        <v>2</v>
      </c>
      <c r="F18" s="120">
        <v>5</v>
      </c>
      <c r="G18" s="121">
        <v>10</v>
      </c>
    </row>
    <row r="19" spans="2:7" ht="20.100000000000001" customHeight="1" x14ac:dyDescent="0.25">
      <c r="B19" s="727" t="s">
        <v>676</v>
      </c>
      <c r="C19" s="13">
        <v>3011</v>
      </c>
      <c r="D19" s="165"/>
      <c r="E19" s="165"/>
      <c r="F19" s="165"/>
      <c r="G19" s="166"/>
    </row>
    <row r="20" spans="2:7" ht="20.100000000000001" customHeight="1" x14ac:dyDescent="0.25">
      <c r="B20" s="727" t="s">
        <v>677</v>
      </c>
      <c r="C20" s="13">
        <v>3012</v>
      </c>
      <c r="D20" s="120">
        <v>300</v>
      </c>
      <c r="E20" s="120">
        <v>600</v>
      </c>
      <c r="F20" s="120">
        <v>800</v>
      </c>
      <c r="G20" s="121">
        <v>1000</v>
      </c>
    </row>
    <row r="21" spans="2:7" ht="20.100000000000001" customHeight="1" x14ac:dyDescent="0.25">
      <c r="B21" s="727" t="s">
        <v>678</v>
      </c>
      <c r="C21" s="13">
        <v>3013</v>
      </c>
      <c r="D21" s="120">
        <v>3500</v>
      </c>
      <c r="E21" s="120">
        <v>7000</v>
      </c>
      <c r="F21" s="120">
        <v>9000</v>
      </c>
      <c r="G21" s="121">
        <v>12000</v>
      </c>
    </row>
    <row r="22" spans="2:7" ht="20.100000000000001" customHeight="1" x14ac:dyDescent="0.25">
      <c r="B22" s="727" t="s">
        <v>773</v>
      </c>
      <c r="C22" s="13">
        <v>3014</v>
      </c>
      <c r="D22" s="164"/>
      <c r="E22" s="164"/>
      <c r="F22" s="164">
        <v>300</v>
      </c>
      <c r="G22" s="167">
        <v>500</v>
      </c>
    </row>
    <row r="23" spans="2:7" ht="20.100000000000001" customHeight="1" x14ac:dyDescent="0.25">
      <c r="B23" s="727" t="s">
        <v>679</v>
      </c>
      <c r="C23" s="13">
        <v>3015</v>
      </c>
      <c r="D23" s="120"/>
      <c r="E23" s="120">
        <f t="shared" ref="E23:G23" si="2">E9-E14</f>
        <v>1898</v>
      </c>
      <c r="F23" s="120">
        <f t="shared" si="2"/>
        <v>10395</v>
      </c>
      <c r="G23" s="121">
        <f t="shared" si="2"/>
        <v>38000</v>
      </c>
    </row>
    <row r="24" spans="2:7" ht="20.100000000000001" customHeight="1" x14ac:dyDescent="0.25">
      <c r="B24" s="727" t="s">
        <v>680</v>
      </c>
      <c r="C24" s="13">
        <v>3016</v>
      </c>
      <c r="D24" s="120">
        <f>D14-D9</f>
        <v>12800</v>
      </c>
      <c r="E24" s="120"/>
      <c r="F24" s="120"/>
      <c r="G24" s="121"/>
    </row>
    <row r="25" spans="2:7" ht="20.100000000000001" customHeight="1" x14ac:dyDescent="0.25">
      <c r="B25" s="728" t="s">
        <v>681</v>
      </c>
      <c r="C25" s="13"/>
      <c r="D25" s="120"/>
      <c r="E25" s="120"/>
      <c r="F25" s="120"/>
      <c r="G25" s="121"/>
    </row>
    <row r="26" spans="2:7" ht="20.100000000000001" customHeight="1" x14ac:dyDescent="0.25">
      <c r="B26" s="726" t="s">
        <v>131</v>
      </c>
      <c r="C26" s="445">
        <v>3017</v>
      </c>
      <c r="D26" s="443">
        <f>D27+D28+D29+D30+D31</f>
        <v>0</v>
      </c>
      <c r="E26" s="443">
        <f t="shared" ref="E26:G26" si="3">E27+E28+E29+E30+E31</f>
        <v>0</v>
      </c>
      <c r="F26" s="443">
        <f t="shared" si="3"/>
        <v>0</v>
      </c>
      <c r="G26" s="444">
        <f t="shared" si="3"/>
        <v>0</v>
      </c>
    </row>
    <row r="27" spans="2:7" ht="20.100000000000001" customHeight="1" x14ac:dyDescent="0.25">
      <c r="B27" s="727" t="s">
        <v>682</v>
      </c>
      <c r="C27" s="13">
        <v>3018</v>
      </c>
      <c r="D27" s="120"/>
      <c r="E27" s="120"/>
      <c r="F27" s="120"/>
      <c r="G27" s="121"/>
    </row>
    <row r="28" spans="2:7" ht="27.75" customHeight="1" x14ac:dyDescent="0.25">
      <c r="B28" s="727" t="s">
        <v>683</v>
      </c>
      <c r="C28" s="13">
        <v>3019</v>
      </c>
      <c r="D28" s="120"/>
      <c r="E28" s="120"/>
      <c r="F28" s="120"/>
      <c r="G28" s="121"/>
    </row>
    <row r="29" spans="2:7" ht="20.100000000000001" customHeight="1" x14ac:dyDescent="0.25">
      <c r="B29" s="727" t="s">
        <v>684</v>
      </c>
      <c r="C29" s="13">
        <v>3020</v>
      </c>
      <c r="D29" s="120"/>
      <c r="E29" s="120"/>
      <c r="F29" s="120"/>
      <c r="G29" s="121"/>
    </row>
    <row r="30" spans="2:7" ht="20.100000000000001" customHeight="1" x14ac:dyDescent="0.25">
      <c r="B30" s="727" t="s">
        <v>685</v>
      </c>
      <c r="C30" s="13">
        <v>3021</v>
      </c>
      <c r="D30" s="120"/>
      <c r="E30" s="120"/>
      <c r="F30" s="120"/>
      <c r="G30" s="121"/>
    </row>
    <row r="31" spans="2:7" ht="20.100000000000001" customHeight="1" x14ac:dyDescent="0.25">
      <c r="B31" s="727" t="s">
        <v>32</v>
      </c>
      <c r="C31" s="13">
        <v>3022</v>
      </c>
      <c r="D31" s="120"/>
      <c r="E31" s="120"/>
      <c r="F31" s="120"/>
      <c r="G31" s="121"/>
    </row>
    <row r="32" spans="2:7" ht="20.100000000000001" customHeight="1" x14ac:dyDescent="0.25">
      <c r="B32" s="726" t="s">
        <v>132</v>
      </c>
      <c r="C32" s="445">
        <v>3023</v>
      </c>
      <c r="D32" s="446">
        <f>D33+D34+D35</f>
        <v>2000</v>
      </c>
      <c r="E32" s="446">
        <f t="shared" ref="E32:G32" si="4">E33+E34+E35</f>
        <v>15000</v>
      </c>
      <c r="F32" s="446">
        <f t="shared" si="4"/>
        <v>25000</v>
      </c>
      <c r="G32" s="447">
        <f t="shared" si="4"/>
        <v>41590</v>
      </c>
    </row>
    <row r="33" spans="2:7" ht="20.100000000000001" customHeight="1" x14ac:dyDescent="0.25">
      <c r="B33" s="727" t="s">
        <v>686</v>
      </c>
      <c r="C33" s="13">
        <v>3024</v>
      </c>
      <c r="D33" s="120"/>
      <c r="E33" s="120"/>
      <c r="F33" s="120"/>
      <c r="G33" s="121"/>
    </row>
    <row r="34" spans="2:7" ht="34.5" customHeight="1" x14ac:dyDescent="0.25">
      <c r="B34" s="727" t="s">
        <v>687</v>
      </c>
      <c r="C34" s="13">
        <v>3025</v>
      </c>
      <c r="D34" s="120">
        <v>2000</v>
      </c>
      <c r="E34" s="120">
        <v>15000</v>
      </c>
      <c r="F34" s="120">
        <v>25000</v>
      </c>
      <c r="G34" s="121">
        <v>41590</v>
      </c>
    </row>
    <row r="35" spans="2:7" ht="20.100000000000001" customHeight="1" x14ac:dyDescent="0.25">
      <c r="B35" s="727" t="s">
        <v>688</v>
      </c>
      <c r="C35" s="13">
        <v>3026</v>
      </c>
      <c r="D35" s="164"/>
      <c r="E35" s="164"/>
      <c r="F35" s="164"/>
      <c r="G35" s="167"/>
    </row>
    <row r="36" spans="2:7" ht="20.100000000000001" customHeight="1" x14ac:dyDescent="0.25">
      <c r="B36" s="727" t="s">
        <v>689</v>
      </c>
      <c r="C36" s="13">
        <v>3027</v>
      </c>
      <c r="D36" s="120"/>
      <c r="E36" s="120"/>
      <c r="F36" s="120"/>
      <c r="G36" s="121"/>
    </row>
    <row r="37" spans="2:7" ht="20.100000000000001" customHeight="1" x14ac:dyDescent="0.25">
      <c r="B37" s="727" t="s">
        <v>690</v>
      </c>
      <c r="C37" s="13">
        <v>3028</v>
      </c>
      <c r="D37" s="120">
        <f>D32-D26</f>
        <v>2000</v>
      </c>
      <c r="E37" s="120">
        <f t="shared" ref="E37:F37" si="5">E32-E26</f>
        <v>15000</v>
      </c>
      <c r="F37" s="120">
        <f t="shared" si="5"/>
        <v>25000</v>
      </c>
      <c r="G37" s="121">
        <f>G32-G26</f>
        <v>41590</v>
      </c>
    </row>
    <row r="38" spans="2:7" ht="26.25" customHeight="1" x14ac:dyDescent="0.25">
      <c r="B38" s="728" t="s">
        <v>691</v>
      </c>
      <c r="C38" s="13"/>
      <c r="D38" s="120"/>
      <c r="E38" s="120"/>
      <c r="F38" s="120"/>
      <c r="G38" s="121"/>
    </row>
    <row r="39" spans="2:7" ht="20.100000000000001" customHeight="1" x14ac:dyDescent="0.25">
      <c r="B39" s="726" t="s">
        <v>692</v>
      </c>
      <c r="C39" s="445">
        <v>3029</v>
      </c>
      <c r="D39" s="443">
        <f>D40+D41+D42+D43+D44+D45+D46</f>
        <v>0</v>
      </c>
      <c r="E39" s="443">
        <f t="shared" ref="E39:G39" si="6">E40+E41+E42+E43+E44+E45+E46</f>
        <v>0</v>
      </c>
      <c r="F39" s="443">
        <f t="shared" si="6"/>
        <v>0</v>
      </c>
      <c r="G39" s="444">
        <f t="shared" si="6"/>
        <v>0</v>
      </c>
    </row>
    <row r="40" spans="2:7" ht="20.100000000000001" customHeight="1" x14ac:dyDescent="0.25">
      <c r="B40" s="727" t="s">
        <v>33</v>
      </c>
      <c r="C40" s="13">
        <v>3030</v>
      </c>
      <c r="D40" s="120"/>
      <c r="E40" s="120"/>
      <c r="F40" s="120"/>
      <c r="G40" s="121"/>
    </row>
    <row r="41" spans="2:7" ht="20.100000000000001" customHeight="1" x14ac:dyDescent="0.25">
      <c r="B41" s="727" t="s">
        <v>693</v>
      </c>
      <c r="C41" s="13">
        <v>3031</v>
      </c>
      <c r="D41" s="120"/>
      <c r="E41" s="120"/>
      <c r="F41" s="120"/>
      <c r="G41" s="121"/>
    </row>
    <row r="42" spans="2:7" ht="20.100000000000001" customHeight="1" x14ac:dyDescent="0.25">
      <c r="B42" s="727" t="s">
        <v>694</v>
      </c>
      <c r="C42" s="13">
        <v>3032</v>
      </c>
      <c r="D42" s="120"/>
      <c r="E42" s="120"/>
      <c r="F42" s="120"/>
      <c r="G42" s="121"/>
    </row>
    <row r="43" spans="2:7" ht="20.100000000000001" customHeight="1" x14ac:dyDescent="0.25">
      <c r="B43" s="727" t="s">
        <v>695</v>
      </c>
      <c r="C43" s="13">
        <v>3033</v>
      </c>
      <c r="D43" s="120"/>
      <c r="E43" s="120"/>
      <c r="F43" s="120"/>
      <c r="G43" s="121"/>
    </row>
    <row r="44" spans="2:7" ht="20.100000000000001" customHeight="1" x14ac:dyDescent="0.25">
      <c r="B44" s="727" t="s">
        <v>696</v>
      </c>
      <c r="C44" s="13">
        <v>3034</v>
      </c>
      <c r="D44" s="120"/>
      <c r="E44" s="120"/>
      <c r="F44" s="120"/>
      <c r="G44" s="121"/>
    </row>
    <row r="45" spans="2:7" ht="20.100000000000001" customHeight="1" x14ac:dyDescent="0.25">
      <c r="B45" s="727" t="s">
        <v>697</v>
      </c>
      <c r="C45" s="13">
        <v>3035</v>
      </c>
      <c r="D45" s="120"/>
      <c r="E45" s="120"/>
      <c r="F45" s="120"/>
      <c r="G45" s="121"/>
    </row>
    <row r="46" spans="2:7" ht="20.100000000000001" customHeight="1" x14ac:dyDescent="0.25">
      <c r="B46" s="727" t="s">
        <v>774</v>
      </c>
      <c r="C46" s="13">
        <v>3036</v>
      </c>
      <c r="D46" s="120"/>
      <c r="E46" s="120"/>
      <c r="F46" s="120"/>
      <c r="G46" s="121"/>
    </row>
    <row r="47" spans="2:7" ht="20.100000000000001" customHeight="1" x14ac:dyDescent="0.25">
      <c r="B47" s="726" t="s">
        <v>698</v>
      </c>
      <c r="C47" s="445">
        <v>3037</v>
      </c>
      <c r="D47" s="443">
        <f>D48+D49+D50+D51+D52+D53+D54+D55</f>
        <v>0</v>
      </c>
      <c r="E47" s="443">
        <f t="shared" ref="E47:G47" si="7">E48+E49+E50+E51+E52+E53+E54+E55</f>
        <v>0</v>
      </c>
      <c r="F47" s="443">
        <f t="shared" si="7"/>
        <v>0</v>
      </c>
      <c r="G47" s="444">
        <f t="shared" si="7"/>
        <v>0</v>
      </c>
    </row>
    <row r="48" spans="2:7" ht="20.100000000000001" customHeight="1" x14ac:dyDescent="0.25">
      <c r="B48" s="727" t="s">
        <v>699</v>
      </c>
      <c r="C48" s="13">
        <v>3038</v>
      </c>
      <c r="D48" s="120"/>
      <c r="E48" s="120"/>
      <c r="F48" s="120"/>
      <c r="G48" s="121"/>
    </row>
    <row r="49" spans="2:7" ht="20.100000000000001" customHeight="1" x14ac:dyDescent="0.25">
      <c r="B49" s="727" t="s">
        <v>693</v>
      </c>
      <c r="C49" s="13">
        <v>3039</v>
      </c>
      <c r="D49" s="120"/>
      <c r="E49" s="120"/>
      <c r="F49" s="120"/>
      <c r="G49" s="121"/>
    </row>
    <row r="50" spans="2:7" ht="20.100000000000001" customHeight="1" x14ac:dyDescent="0.25">
      <c r="B50" s="727" t="s">
        <v>694</v>
      </c>
      <c r="C50" s="13">
        <v>3040</v>
      </c>
      <c r="D50" s="120"/>
      <c r="E50" s="120"/>
      <c r="F50" s="120"/>
      <c r="G50" s="121"/>
    </row>
    <row r="51" spans="2:7" ht="20.100000000000001" customHeight="1" x14ac:dyDescent="0.25">
      <c r="B51" s="727" t="s">
        <v>695</v>
      </c>
      <c r="C51" s="13">
        <v>3041</v>
      </c>
      <c r="D51" s="165"/>
      <c r="E51" s="165"/>
      <c r="F51" s="165"/>
      <c r="G51" s="166"/>
    </row>
    <row r="52" spans="2:7" ht="20.100000000000001" customHeight="1" x14ac:dyDescent="0.25">
      <c r="B52" s="727" t="s">
        <v>696</v>
      </c>
      <c r="C52" s="42">
        <v>3042</v>
      </c>
      <c r="D52" s="120"/>
      <c r="E52" s="120"/>
      <c r="F52" s="120"/>
      <c r="G52" s="121"/>
    </row>
    <row r="53" spans="2:7" ht="20.100000000000001" customHeight="1" x14ac:dyDescent="0.25">
      <c r="B53" s="727" t="s">
        <v>700</v>
      </c>
      <c r="C53" s="42">
        <v>3043</v>
      </c>
      <c r="D53" s="120"/>
      <c r="E53" s="120"/>
      <c r="F53" s="120"/>
      <c r="G53" s="121"/>
    </row>
    <row r="54" spans="2:7" ht="20.100000000000001" customHeight="1" x14ac:dyDescent="0.25">
      <c r="B54" s="727" t="s">
        <v>701</v>
      </c>
      <c r="C54" s="42">
        <v>3044</v>
      </c>
      <c r="D54" s="120"/>
      <c r="E54" s="120"/>
      <c r="F54" s="120"/>
      <c r="G54" s="121"/>
    </row>
    <row r="55" spans="2:7" ht="20.100000000000001" customHeight="1" x14ac:dyDescent="0.25">
      <c r="B55" s="727" t="s">
        <v>702</v>
      </c>
      <c r="C55" s="42">
        <v>3045</v>
      </c>
      <c r="D55" s="120"/>
      <c r="E55" s="120"/>
      <c r="F55" s="120"/>
      <c r="G55" s="121"/>
    </row>
    <row r="56" spans="2:7" ht="20.100000000000001" customHeight="1" x14ac:dyDescent="0.25">
      <c r="B56" s="727" t="s">
        <v>703</v>
      </c>
      <c r="C56" s="42">
        <v>3046</v>
      </c>
      <c r="D56" s="120">
        <f>D39-D47</f>
        <v>0</v>
      </c>
      <c r="E56" s="120">
        <f t="shared" ref="E56:G56" si="8">E39-E47</f>
        <v>0</v>
      </c>
      <c r="F56" s="120">
        <f t="shared" si="8"/>
        <v>0</v>
      </c>
      <c r="G56" s="121">
        <f t="shared" si="8"/>
        <v>0</v>
      </c>
    </row>
    <row r="57" spans="2:7" ht="20.100000000000001" customHeight="1" x14ac:dyDescent="0.25">
      <c r="B57" s="727" t="s">
        <v>704</v>
      </c>
      <c r="C57" s="42">
        <v>3047</v>
      </c>
      <c r="D57" s="736">
        <f>D47-D39</f>
        <v>0</v>
      </c>
      <c r="E57" s="736">
        <f t="shared" ref="E57:G57" si="9">E47-E39</f>
        <v>0</v>
      </c>
      <c r="F57" s="736">
        <f t="shared" si="9"/>
        <v>0</v>
      </c>
      <c r="G57" s="737">
        <f t="shared" si="9"/>
        <v>0</v>
      </c>
    </row>
    <row r="58" spans="2:7" ht="20.100000000000001" customHeight="1" x14ac:dyDescent="0.25">
      <c r="B58" s="728" t="s">
        <v>705</v>
      </c>
      <c r="C58" s="42">
        <v>3048</v>
      </c>
      <c r="D58" s="736">
        <f>D9+D26+D39</f>
        <v>77000</v>
      </c>
      <c r="E58" s="736">
        <f t="shared" ref="E58:G58" si="10">E9+E26+E39</f>
        <v>164500</v>
      </c>
      <c r="F58" s="736">
        <f t="shared" si="10"/>
        <v>269400</v>
      </c>
      <c r="G58" s="737">
        <f t="shared" si="10"/>
        <v>403000</v>
      </c>
    </row>
    <row r="59" spans="2:7" ht="20.100000000000001" customHeight="1" x14ac:dyDescent="0.25">
      <c r="B59" s="728" t="s">
        <v>706</v>
      </c>
      <c r="C59" s="42">
        <v>3049</v>
      </c>
      <c r="D59" s="736">
        <f>D14+D32+D47</f>
        <v>91800</v>
      </c>
      <c r="E59" s="736">
        <f t="shared" ref="E59:G59" si="11">E14+E32+E47</f>
        <v>177602</v>
      </c>
      <c r="F59" s="736">
        <f t="shared" si="11"/>
        <v>284005</v>
      </c>
      <c r="G59" s="737">
        <f t="shared" si="11"/>
        <v>406590</v>
      </c>
    </row>
    <row r="60" spans="2:7" ht="20.100000000000001" customHeight="1" x14ac:dyDescent="0.25">
      <c r="B60" s="726" t="s">
        <v>707</v>
      </c>
      <c r="C60" s="448">
        <v>3050</v>
      </c>
      <c r="D60" s="738"/>
      <c r="E60" s="738"/>
      <c r="F60" s="738"/>
      <c r="G60" s="739"/>
    </row>
    <row r="61" spans="2:7" ht="20.100000000000001" customHeight="1" x14ac:dyDescent="0.25">
      <c r="B61" s="726" t="s">
        <v>708</v>
      </c>
      <c r="C61" s="448">
        <v>3051</v>
      </c>
      <c r="D61" s="738">
        <f>D59-D58</f>
        <v>14800</v>
      </c>
      <c r="E61" s="738">
        <f t="shared" ref="E61:G61" si="12">E59-E58</f>
        <v>13102</v>
      </c>
      <c r="F61" s="738">
        <f t="shared" si="12"/>
        <v>14605</v>
      </c>
      <c r="G61" s="739">
        <f t="shared" si="12"/>
        <v>3590</v>
      </c>
    </row>
    <row r="62" spans="2:7" ht="20.100000000000001" customHeight="1" x14ac:dyDescent="0.25">
      <c r="B62" s="726" t="s">
        <v>709</v>
      </c>
      <c r="C62" s="448">
        <v>3052</v>
      </c>
      <c r="D62" s="738">
        <v>40000</v>
      </c>
      <c r="E62" s="738">
        <v>40000</v>
      </c>
      <c r="F62" s="738">
        <v>40000</v>
      </c>
      <c r="G62" s="739">
        <v>40000</v>
      </c>
    </row>
    <row r="63" spans="2:7" ht="24" customHeight="1" x14ac:dyDescent="0.25">
      <c r="B63" s="728" t="s">
        <v>710</v>
      </c>
      <c r="C63" s="42">
        <v>3053</v>
      </c>
      <c r="D63" s="119"/>
      <c r="E63" s="119"/>
      <c r="F63" s="119"/>
      <c r="G63" s="171"/>
    </row>
    <row r="64" spans="2:7" ht="24" customHeight="1" x14ac:dyDescent="0.25">
      <c r="B64" s="728" t="s">
        <v>799</v>
      </c>
      <c r="C64" s="42">
        <v>3054</v>
      </c>
      <c r="D64" s="119"/>
      <c r="E64" s="119"/>
      <c r="F64" s="119"/>
      <c r="G64" s="171"/>
    </row>
    <row r="65" spans="2:7" ht="20.100000000000001" customHeight="1" x14ac:dyDescent="0.25">
      <c r="B65" s="729" t="s">
        <v>711</v>
      </c>
      <c r="C65" s="848">
        <v>3055</v>
      </c>
      <c r="D65" s="854">
        <f>D60-D61+D62+D63-D64</f>
        <v>25200</v>
      </c>
      <c r="E65" s="854">
        <f>E60-E61+E62+E63-E64</f>
        <v>26898</v>
      </c>
      <c r="F65" s="854">
        <f t="shared" ref="F65:G65" si="13">F60-F61+F62+F63-F64</f>
        <v>25395</v>
      </c>
      <c r="G65" s="856">
        <f t="shared" si="13"/>
        <v>36410</v>
      </c>
    </row>
    <row r="66" spans="2:7" ht="13.5" customHeight="1" thickBot="1" x14ac:dyDescent="0.3">
      <c r="B66" s="730" t="s">
        <v>712</v>
      </c>
      <c r="C66" s="849"/>
      <c r="D66" s="855"/>
      <c r="E66" s="855"/>
      <c r="F66" s="855"/>
      <c r="G66" s="857"/>
    </row>
    <row r="67" spans="2:7" x14ac:dyDescent="0.25">
      <c r="B67" s="2"/>
    </row>
    <row r="68" spans="2:7" ht="15.75" customHeight="1" x14ac:dyDescent="0.25">
      <c r="B68" s="763"/>
      <c r="C68" s="763"/>
      <c r="D68" s="763"/>
      <c r="E68" s="763"/>
      <c r="F68" s="763"/>
      <c r="G68" s="763"/>
    </row>
    <row r="69" spans="2:7" x14ac:dyDescent="0.25">
      <c r="B69" s="764"/>
      <c r="C69" s="764"/>
      <c r="D69" s="764"/>
      <c r="E69" s="764"/>
      <c r="F69" s="764"/>
      <c r="G69" s="764"/>
    </row>
    <row r="70" spans="2:7" x14ac:dyDescent="0.25">
      <c r="D70" s="40"/>
      <c r="E70" s="40"/>
      <c r="F70" s="40"/>
    </row>
  </sheetData>
  <mergeCells count="12">
    <mergeCell ref="B68:G68"/>
    <mergeCell ref="B69:G69"/>
    <mergeCell ref="D65:D66"/>
    <mergeCell ref="E65:E66"/>
    <mergeCell ref="F65:F66"/>
    <mergeCell ref="G65:G66"/>
    <mergeCell ref="B2:G2"/>
    <mergeCell ref="B3:G3"/>
    <mergeCell ref="C65:C66"/>
    <mergeCell ref="D5:G5"/>
    <mergeCell ref="B5:B6"/>
    <mergeCell ref="C5:C6"/>
  </mergeCells>
  <pageMargins left="0.11811023622047245" right="0.31496062992125984" top="0.74803149606299213" bottom="0.74803149606299213" header="0.31496062992125984" footer="0.31496062992125984"/>
  <pageSetup paperSize="9" scale="73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9">
    <tabColor theme="6" tint="0.59999389629810485"/>
  </sheetPr>
  <dimension ref="B1:J23"/>
  <sheetViews>
    <sheetView showGridLines="0" zoomScale="85" zoomScaleNormal="85" workbookViewId="0">
      <selection activeCell="B8" sqref="B8:G9"/>
    </sheetView>
  </sheetViews>
  <sheetFormatPr defaultRowHeight="15" x14ac:dyDescent="0.2"/>
  <cols>
    <col min="1" max="1" width="3.85546875" style="4" customWidth="1"/>
    <col min="2" max="6" width="30.140625" style="4" customWidth="1"/>
    <col min="7" max="7" width="35.5703125" style="4" customWidth="1"/>
    <col min="8" max="8" width="18.85546875" style="4" customWidth="1"/>
    <col min="9" max="9" width="15.5703125" style="4" customWidth="1"/>
    <col min="10" max="16384" width="9.140625" style="4"/>
  </cols>
  <sheetData>
    <row r="1" spans="2:10" ht="18" x14ac:dyDescent="0.25">
      <c r="B1" s="173"/>
      <c r="C1" s="173"/>
      <c r="D1" s="173"/>
      <c r="E1" s="173"/>
      <c r="F1" s="173"/>
      <c r="G1" s="193" t="s">
        <v>361</v>
      </c>
    </row>
    <row r="2" spans="2:10" ht="15.75" x14ac:dyDescent="0.25">
      <c r="B2" s="173"/>
      <c r="C2" s="173"/>
      <c r="D2" s="173"/>
      <c r="E2" s="173"/>
      <c r="F2" s="173"/>
    </row>
    <row r="5" spans="2:10" ht="22.5" customHeight="1" x14ac:dyDescent="0.3">
      <c r="B5" s="859" t="s">
        <v>222</v>
      </c>
      <c r="C5" s="859"/>
      <c r="D5" s="859"/>
      <c r="E5" s="859"/>
      <c r="F5" s="859"/>
      <c r="G5" s="859"/>
      <c r="H5" s="173"/>
      <c r="I5" s="173"/>
    </row>
    <row r="6" spans="2:10" ht="15.75" x14ac:dyDescent="0.25">
      <c r="G6" s="51"/>
      <c r="H6" s="51"/>
      <c r="I6" s="51"/>
    </row>
    <row r="7" spans="2:10" ht="15.75" thickBot="1" x14ac:dyDescent="0.25">
      <c r="G7" s="172" t="s">
        <v>45</v>
      </c>
    </row>
    <row r="8" spans="2:10" s="174" customFormat="1" ht="18" customHeight="1" x14ac:dyDescent="0.25">
      <c r="B8" s="860" t="s">
        <v>948</v>
      </c>
      <c r="C8" s="861"/>
      <c r="D8" s="861"/>
      <c r="E8" s="861"/>
      <c r="F8" s="861"/>
      <c r="G8" s="862"/>
      <c r="J8" s="175"/>
    </row>
    <row r="9" spans="2:10" s="174" customFormat="1" ht="21.75" customHeight="1" thickBot="1" x14ac:dyDescent="0.3">
      <c r="B9" s="863"/>
      <c r="C9" s="864"/>
      <c r="D9" s="864"/>
      <c r="E9" s="864"/>
      <c r="F9" s="864"/>
      <c r="G9" s="865"/>
    </row>
    <row r="10" spans="2:10" s="174" customFormat="1" ht="60.75" customHeight="1" x14ac:dyDescent="0.25">
      <c r="B10" s="431" t="s">
        <v>223</v>
      </c>
      <c r="C10" s="435" t="s">
        <v>24</v>
      </c>
      <c r="D10" s="435" t="s">
        <v>224</v>
      </c>
      <c r="E10" s="435" t="s">
        <v>392</v>
      </c>
      <c r="F10" s="435" t="s">
        <v>225</v>
      </c>
      <c r="G10" s="436" t="s">
        <v>391</v>
      </c>
    </row>
    <row r="11" spans="2:10" s="174" customFormat="1" ht="17.25" customHeight="1" thickBot="1" x14ac:dyDescent="0.3">
      <c r="B11" s="176"/>
      <c r="C11" s="192">
        <v>1</v>
      </c>
      <c r="D11" s="192">
        <v>2</v>
      </c>
      <c r="E11" s="192">
        <v>3</v>
      </c>
      <c r="F11" s="192" t="s">
        <v>226</v>
      </c>
      <c r="G11" s="177">
        <v>5</v>
      </c>
    </row>
    <row r="12" spans="2:10" s="174" customFormat="1" ht="33" customHeight="1" x14ac:dyDescent="0.25">
      <c r="B12" s="178" t="s">
        <v>227</v>
      </c>
      <c r="C12" s="161">
        <v>0</v>
      </c>
      <c r="D12" s="161">
        <v>0</v>
      </c>
      <c r="E12" s="161">
        <v>0</v>
      </c>
      <c r="F12" s="161">
        <v>0</v>
      </c>
      <c r="G12" s="179">
        <v>0</v>
      </c>
    </row>
    <row r="13" spans="2:10" s="174" customFormat="1" ht="33" customHeight="1" x14ac:dyDescent="0.25">
      <c r="B13" s="180" t="s">
        <v>228</v>
      </c>
      <c r="C13" s="115"/>
      <c r="D13" s="115"/>
      <c r="E13" s="115"/>
      <c r="F13" s="115"/>
      <c r="G13" s="181"/>
    </row>
    <row r="14" spans="2:10" s="174" customFormat="1" ht="33" customHeight="1" thickBot="1" x14ac:dyDescent="0.3">
      <c r="B14" s="182" t="s">
        <v>21</v>
      </c>
      <c r="C14" s="117"/>
      <c r="D14" s="117"/>
      <c r="E14" s="117"/>
      <c r="F14" s="117"/>
      <c r="G14" s="183"/>
    </row>
    <row r="15" spans="2:10" s="174" customFormat="1" ht="42.75" customHeight="1" thickBot="1" x14ac:dyDescent="0.3">
      <c r="B15" s="184"/>
      <c r="C15" s="185"/>
      <c r="D15" s="2"/>
      <c r="E15" s="186"/>
      <c r="F15" s="187" t="s">
        <v>45</v>
      </c>
      <c r="G15" s="187"/>
    </row>
    <row r="16" spans="2:10" s="174" customFormat="1" ht="33" customHeight="1" x14ac:dyDescent="0.25">
      <c r="B16" s="866" t="s">
        <v>947</v>
      </c>
      <c r="C16" s="867"/>
      <c r="D16" s="867"/>
      <c r="E16" s="867"/>
      <c r="F16" s="868"/>
      <c r="G16" s="48"/>
    </row>
    <row r="17" spans="2:7" s="174" customFormat="1" ht="18.75" thickBot="1" x14ac:dyDescent="0.3">
      <c r="B17" s="432"/>
      <c r="C17" s="433" t="s">
        <v>229</v>
      </c>
      <c r="D17" s="433" t="s">
        <v>230</v>
      </c>
      <c r="E17" s="433" t="s">
        <v>231</v>
      </c>
      <c r="F17" s="434" t="s">
        <v>232</v>
      </c>
      <c r="G17" s="188"/>
    </row>
    <row r="18" spans="2:7" s="174" customFormat="1" ht="33" customHeight="1" x14ac:dyDescent="0.25">
      <c r="B18" s="178" t="s">
        <v>227</v>
      </c>
      <c r="C18" s="161">
        <v>0</v>
      </c>
      <c r="D18" s="161">
        <v>0</v>
      </c>
      <c r="E18" s="161">
        <v>0</v>
      </c>
      <c r="F18" s="163">
        <v>0</v>
      </c>
      <c r="G18" s="4"/>
    </row>
    <row r="19" spans="2:7" ht="33" customHeight="1" x14ac:dyDescent="0.2">
      <c r="B19" s="189" t="s">
        <v>228</v>
      </c>
      <c r="C19" s="115"/>
      <c r="D19" s="115"/>
      <c r="E19" s="162"/>
      <c r="F19" s="116"/>
    </row>
    <row r="20" spans="2:7" ht="33" customHeight="1" thickBot="1" x14ac:dyDescent="0.25">
      <c r="B20" s="182" t="s">
        <v>21</v>
      </c>
      <c r="C20" s="117"/>
      <c r="D20" s="190"/>
      <c r="E20" s="191"/>
      <c r="F20" s="118"/>
    </row>
    <row r="21" spans="2:7" ht="33" customHeight="1" x14ac:dyDescent="0.2">
      <c r="G21" s="172"/>
    </row>
    <row r="22" spans="2:7" ht="18.75" customHeight="1" x14ac:dyDescent="0.2">
      <c r="B22" s="858" t="s">
        <v>776</v>
      </c>
      <c r="C22" s="858"/>
      <c r="D22" s="858"/>
      <c r="E22" s="858"/>
      <c r="F22" s="858"/>
      <c r="G22" s="858"/>
    </row>
    <row r="23" spans="2:7" ht="18.75" customHeight="1" x14ac:dyDescent="0.2"/>
  </sheetData>
  <mergeCells count="4">
    <mergeCell ref="B22:G22"/>
    <mergeCell ref="B5:G5"/>
    <mergeCell ref="B8:G9"/>
    <mergeCell ref="B16:F16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0">
    <tabColor theme="6" tint="0.59999389629810485"/>
  </sheetPr>
  <dimension ref="B1:S60"/>
  <sheetViews>
    <sheetView showGridLines="0" topLeftCell="A11" zoomScale="70" zoomScaleNormal="70" workbookViewId="0">
      <selection activeCell="I22" sqref="I22"/>
    </sheetView>
  </sheetViews>
  <sheetFormatPr defaultRowHeight="15" x14ac:dyDescent="0.2"/>
  <cols>
    <col min="1" max="1" width="4" style="4" customWidth="1"/>
    <col min="2" max="2" width="7.7109375" style="4" customWidth="1"/>
    <col min="3" max="3" width="73.7109375" style="4" customWidth="1"/>
    <col min="4" max="9" width="20.7109375" style="4" customWidth="1"/>
    <col min="10" max="10" width="12.28515625" style="4" customWidth="1"/>
    <col min="11" max="11" width="13.42578125" style="4" customWidth="1"/>
    <col min="12" max="12" width="14.5703125" style="4" customWidth="1"/>
    <col min="13" max="13" width="19.140625" style="4" customWidth="1"/>
    <col min="14" max="14" width="18.28515625" style="4" customWidth="1"/>
    <col min="15" max="15" width="15.140625" style="4" customWidth="1"/>
    <col min="16" max="16" width="11.28515625" style="4" customWidth="1"/>
    <col min="17" max="17" width="13.140625" style="4" customWidth="1"/>
    <col min="18" max="18" width="13" style="4" customWidth="1"/>
    <col min="19" max="19" width="14.140625" style="4" customWidth="1"/>
    <col min="20" max="20" width="26.5703125" style="4" customWidth="1"/>
    <col min="21" max="16384" width="9.140625" style="4"/>
  </cols>
  <sheetData>
    <row r="1" spans="2:19" ht="18" x14ac:dyDescent="0.25">
      <c r="I1" s="193" t="s">
        <v>360</v>
      </c>
    </row>
    <row r="3" spans="2:19" ht="18" x14ac:dyDescent="0.25">
      <c r="B3" s="879" t="s">
        <v>44</v>
      </c>
      <c r="C3" s="879"/>
      <c r="D3" s="879"/>
      <c r="E3" s="879"/>
      <c r="F3" s="879"/>
      <c r="G3" s="879"/>
      <c r="H3" s="879"/>
      <c r="I3" s="879"/>
    </row>
    <row r="4" spans="2:19" ht="16.5" thickBot="1" x14ac:dyDescent="0.3">
      <c r="C4" s="173"/>
      <c r="D4" s="173"/>
      <c r="E4" s="173"/>
      <c r="F4" s="173"/>
      <c r="G4" s="173"/>
      <c r="H4" s="173"/>
      <c r="I4" s="172" t="s">
        <v>45</v>
      </c>
    </row>
    <row r="5" spans="2:19" ht="25.5" customHeight="1" x14ac:dyDescent="0.2">
      <c r="B5" s="872" t="s">
        <v>255</v>
      </c>
      <c r="C5" s="877" t="s">
        <v>47</v>
      </c>
      <c r="D5" s="872" t="s">
        <v>949</v>
      </c>
      <c r="E5" s="882" t="s">
        <v>950</v>
      </c>
      <c r="F5" s="880" t="s">
        <v>951</v>
      </c>
      <c r="G5" s="875" t="s">
        <v>942</v>
      </c>
      <c r="H5" s="875" t="s">
        <v>952</v>
      </c>
      <c r="I5" s="884" t="s">
        <v>944</v>
      </c>
      <c r="J5" s="871"/>
      <c r="K5" s="2"/>
      <c r="L5" s="871"/>
      <c r="M5" s="874"/>
      <c r="N5" s="871"/>
      <c r="O5" s="874"/>
      <c r="P5" s="871"/>
      <c r="Q5" s="874"/>
      <c r="R5" s="874"/>
      <c r="S5" s="874"/>
    </row>
    <row r="6" spans="2:19" ht="36.75" customHeight="1" thickBot="1" x14ac:dyDescent="0.25">
      <c r="B6" s="873"/>
      <c r="C6" s="878"/>
      <c r="D6" s="873"/>
      <c r="E6" s="883"/>
      <c r="F6" s="881"/>
      <c r="G6" s="876"/>
      <c r="H6" s="876"/>
      <c r="I6" s="885"/>
      <c r="J6" s="871"/>
      <c r="K6" s="203"/>
      <c r="L6" s="871"/>
      <c r="M6" s="871"/>
      <c r="N6" s="871"/>
      <c r="O6" s="874"/>
      <c r="P6" s="871"/>
      <c r="Q6" s="874"/>
      <c r="R6" s="874"/>
      <c r="S6" s="874"/>
    </row>
    <row r="7" spans="2:19" ht="36" customHeight="1" x14ac:dyDescent="0.2">
      <c r="B7" s="194" t="s">
        <v>83</v>
      </c>
      <c r="C7" s="195" t="s">
        <v>114</v>
      </c>
      <c r="D7" s="701">
        <v>99986300</v>
      </c>
      <c r="E7" s="701">
        <v>98303818</v>
      </c>
      <c r="F7" s="705">
        <v>26386244.309999999</v>
      </c>
      <c r="G7" s="706">
        <v>53317076.549999997</v>
      </c>
      <c r="H7" s="706">
        <v>79617009.480000004</v>
      </c>
      <c r="I7" s="707">
        <v>108031776</v>
      </c>
    </row>
    <row r="8" spans="2:19" ht="36" customHeight="1" x14ac:dyDescent="0.2">
      <c r="B8" s="196" t="s">
        <v>84</v>
      </c>
      <c r="C8" s="197" t="s">
        <v>115</v>
      </c>
      <c r="D8" s="702">
        <v>142200000</v>
      </c>
      <c r="E8" s="702">
        <v>139777201</v>
      </c>
      <c r="F8" s="653">
        <v>37105911.850000001</v>
      </c>
      <c r="G8" s="654">
        <v>75523648.400000006</v>
      </c>
      <c r="H8" s="654">
        <v>113041384</v>
      </c>
      <c r="I8" s="655">
        <v>153576000</v>
      </c>
    </row>
    <row r="9" spans="2:19" ht="36" customHeight="1" x14ac:dyDescent="0.2">
      <c r="B9" s="196" t="s">
        <v>85</v>
      </c>
      <c r="C9" s="197" t="s">
        <v>116</v>
      </c>
      <c r="D9" s="702">
        <v>163700000</v>
      </c>
      <c r="E9" s="702">
        <v>160953447</v>
      </c>
      <c r="F9" s="653">
        <v>42727457.670000002</v>
      </c>
      <c r="G9" s="654">
        <v>86965479.519999996</v>
      </c>
      <c r="H9" s="654">
        <v>130167150</v>
      </c>
      <c r="I9" s="655">
        <v>176796000</v>
      </c>
    </row>
    <row r="10" spans="2:19" ht="36" customHeight="1" x14ac:dyDescent="0.2">
      <c r="B10" s="196" t="s">
        <v>86</v>
      </c>
      <c r="C10" s="197" t="s">
        <v>117</v>
      </c>
      <c r="D10" s="702">
        <f t="shared" ref="D10:I10" si="0">D12+D11</f>
        <v>152</v>
      </c>
      <c r="E10" s="702">
        <f t="shared" ref="E10" si="1">E12+E11</f>
        <v>152</v>
      </c>
      <c r="F10" s="654">
        <f t="shared" si="0"/>
        <v>121</v>
      </c>
      <c r="G10" s="654">
        <f t="shared" si="0"/>
        <v>120</v>
      </c>
      <c r="H10" s="654">
        <f t="shared" si="0"/>
        <v>119</v>
      </c>
      <c r="I10" s="699">
        <f t="shared" si="0"/>
        <v>116</v>
      </c>
    </row>
    <row r="11" spans="2:19" ht="36" customHeight="1" x14ac:dyDescent="0.2">
      <c r="B11" s="196" t="s">
        <v>118</v>
      </c>
      <c r="C11" s="198" t="s">
        <v>119</v>
      </c>
      <c r="D11" s="702">
        <v>151</v>
      </c>
      <c r="E11" s="702">
        <v>151</v>
      </c>
      <c r="F11" s="653">
        <v>120</v>
      </c>
      <c r="G11" s="654">
        <v>119</v>
      </c>
      <c r="H11" s="654">
        <v>118</v>
      </c>
      <c r="I11" s="655">
        <v>115</v>
      </c>
    </row>
    <row r="12" spans="2:19" ht="36" customHeight="1" x14ac:dyDescent="0.2">
      <c r="B12" s="196" t="s">
        <v>120</v>
      </c>
      <c r="C12" s="198" t="s">
        <v>121</v>
      </c>
      <c r="D12" s="702">
        <v>1</v>
      </c>
      <c r="E12" s="702">
        <v>1</v>
      </c>
      <c r="F12" s="653">
        <v>1</v>
      </c>
      <c r="G12" s="654">
        <v>1</v>
      </c>
      <c r="H12" s="654">
        <v>1</v>
      </c>
      <c r="I12" s="655">
        <v>1</v>
      </c>
    </row>
    <row r="13" spans="2:19" ht="36" customHeight="1" x14ac:dyDescent="0.2">
      <c r="B13" s="196" t="s">
        <v>75</v>
      </c>
      <c r="C13" s="199" t="s">
        <v>50</v>
      </c>
      <c r="D13" s="702">
        <v>490000</v>
      </c>
      <c r="E13" s="702">
        <v>490000</v>
      </c>
      <c r="F13" s="653">
        <v>122500</v>
      </c>
      <c r="G13" s="654">
        <v>245000</v>
      </c>
      <c r="H13" s="654">
        <v>367500</v>
      </c>
      <c r="I13" s="655">
        <v>490000</v>
      </c>
      <c r="L13" s="700"/>
      <c r="M13" s="700"/>
      <c r="N13" s="700"/>
    </row>
    <row r="14" spans="2:19" ht="36" customHeight="1" x14ac:dyDescent="0.2">
      <c r="B14" s="196" t="s">
        <v>76</v>
      </c>
      <c r="C14" s="199" t="s">
        <v>221</v>
      </c>
      <c r="D14" s="702">
        <v>3</v>
      </c>
      <c r="E14" s="702">
        <v>3</v>
      </c>
      <c r="F14" s="653">
        <v>3</v>
      </c>
      <c r="G14" s="654">
        <v>3</v>
      </c>
      <c r="H14" s="654">
        <v>3</v>
      </c>
      <c r="I14" s="655">
        <v>3</v>
      </c>
    </row>
    <row r="15" spans="2:19" ht="36" customHeight="1" x14ac:dyDescent="0.2">
      <c r="B15" s="196" t="s">
        <v>77</v>
      </c>
      <c r="C15" s="199" t="s">
        <v>51</v>
      </c>
      <c r="D15" s="702"/>
      <c r="E15" s="702"/>
      <c r="F15" s="653"/>
      <c r="G15" s="654"/>
      <c r="H15" s="654"/>
      <c r="I15" s="655"/>
    </row>
    <row r="16" spans="2:19" ht="36" customHeight="1" x14ac:dyDescent="0.2">
      <c r="B16" s="196" t="s">
        <v>122</v>
      </c>
      <c r="C16" s="199" t="s">
        <v>234</v>
      </c>
      <c r="D16" s="702"/>
      <c r="E16" s="702"/>
      <c r="F16" s="653"/>
      <c r="G16" s="654"/>
      <c r="H16" s="654"/>
      <c r="I16" s="655"/>
    </row>
    <row r="17" spans="2:9" ht="36" customHeight="1" x14ac:dyDescent="0.2">
      <c r="B17" s="196" t="s">
        <v>78</v>
      </c>
      <c r="C17" s="197" t="s">
        <v>52</v>
      </c>
      <c r="D17" s="702">
        <v>24900000</v>
      </c>
      <c r="E17" s="702">
        <v>24900000</v>
      </c>
      <c r="F17" s="653">
        <v>6500000</v>
      </c>
      <c r="G17" s="654">
        <v>13000000</v>
      </c>
      <c r="H17" s="654">
        <v>18000000</v>
      </c>
      <c r="I17" s="655">
        <v>23000000</v>
      </c>
    </row>
    <row r="18" spans="2:9" ht="36" customHeight="1" x14ac:dyDescent="0.2">
      <c r="B18" s="196" t="s">
        <v>79</v>
      </c>
      <c r="C18" s="200" t="s">
        <v>220</v>
      </c>
      <c r="D18" s="702">
        <v>15</v>
      </c>
      <c r="E18" s="702">
        <v>15</v>
      </c>
      <c r="F18" s="653">
        <v>25</v>
      </c>
      <c r="G18" s="654">
        <v>25</v>
      </c>
      <c r="H18" s="654">
        <v>25</v>
      </c>
      <c r="I18" s="655">
        <v>25</v>
      </c>
    </row>
    <row r="19" spans="2:9" ht="36" customHeight="1" x14ac:dyDescent="0.2">
      <c r="B19" s="196" t="s">
        <v>80</v>
      </c>
      <c r="C19" s="197" t="s">
        <v>53</v>
      </c>
      <c r="D19" s="702"/>
      <c r="E19" s="702"/>
      <c r="F19" s="653"/>
      <c r="G19" s="654"/>
      <c r="H19" s="654"/>
      <c r="I19" s="655"/>
    </row>
    <row r="20" spans="2:9" ht="36" customHeight="1" x14ac:dyDescent="0.2">
      <c r="B20" s="196" t="s">
        <v>81</v>
      </c>
      <c r="C20" s="199" t="s">
        <v>233</v>
      </c>
      <c r="D20" s="702"/>
      <c r="E20" s="702"/>
      <c r="F20" s="653"/>
      <c r="G20" s="654"/>
      <c r="H20" s="654"/>
      <c r="I20" s="655"/>
    </row>
    <row r="21" spans="2:9" ht="36" customHeight="1" x14ac:dyDescent="0.2">
      <c r="B21" s="196" t="s">
        <v>109</v>
      </c>
      <c r="C21" s="197" t="s">
        <v>92</v>
      </c>
      <c r="D21" s="702"/>
      <c r="E21" s="702"/>
      <c r="F21" s="653"/>
      <c r="G21" s="654"/>
      <c r="H21" s="654"/>
      <c r="I21" s="655"/>
    </row>
    <row r="22" spans="2:9" ht="36" customHeight="1" x14ac:dyDescent="0.2">
      <c r="B22" s="196" t="s">
        <v>38</v>
      </c>
      <c r="C22" s="197" t="s">
        <v>236</v>
      </c>
      <c r="D22" s="702"/>
      <c r="E22" s="702"/>
      <c r="F22" s="653"/>
      <c r="G22" s="654"/>
      <c r="H22" s="654"/>
      <c r="I22" s="655"/>
    </row>
    <row r="23" spans="2:9" ht="36" customHeight="1" x14ac:dyDescent="0.2">
      <c r="B23" s="196" t="s">
        <v>110</v>
      </c>
      <c r="C23" s="197" t="s">
        <v>342</v>
      </c>
      <c r="D23" s="702">
        <v>1750000</v>
      </c>
      <c r="E23" s="702">
        <v>1750000</v>
      </c>
      <c r="F23" s="741">
        <v>450000</v>
      </c>
      <c r="G23" s="742">
        <v>870000</v>
      </c>
      <c r="H23" s="742">
        <v>1340000</v>
      </c>
      <c r="I23" s="743">
        <v>1750000</v>
      </c>
    </row>
    <row r="24" spans="2:9" ht="36" customHeight="1" x14ac:dyDescent="0.2">
      <c r="B24" s="196" t="s">
        <v>123</v>
      </c>
      <c r="C24" s="197" t="s">
        <v>341</v>
      </c>
      <c r="D24" s="702">
        <v>3</v>
      </c>
      <c r="E24" s="702">
        <v>3</v>
      </c>
      <c r="F24" s="653">
        <v>3</v>
      </c>
      <c r="G24" s="654">
        <v>3</v>
      </c>
      <c r="H24" s="654">
        <v>3</v>
      </c>
      <c r="I24" s="655">
        <v>3</v>
      </c>
    </row>
    <row r="25" spans="2:9" ht="36" customHeight="1" x14ac:dyDescent="0.2">
      <c r="B25" s="196" t="s">
        <v>124</v>
      </c>
      <c r="C25" s="197" t="s">
        <v>200</v>
      </c>
      <c r="D25" s="702"/>
      <c r="E25" s="702"/>
      <c r="F25" s="653"/>
      <c r="G25" s="654"/>
      <c r="H25" s="654"/>
      <c r="I25" s="655"/>
    </row>
    <row r="26" spans="2:9" ht="36" customHeight="1" x14ac:dyDescent="0.2">
      <c r="B26" s="196" t="s">
        <v>125</v>
      </c>
      <c r="C26" s="197" t="s">
        <v>235</v>
      </c>
      <c r="D26" s="702"/>
      <c r="E26" s="702"/>
      <c r="F26" s="653"/>
      <c r="G26" s="654"/>
      <c r="H26" s="654"/>
      <c r="I26" s="655"/>
    </row>
    <row r="27" spans="2:9" ht="36" customHeight="1" x14ac:dyDescent="0.2">
      <c r="B27" s="196" t="s">
        <v>126</v>
      </c>
      <c r="C27" s="197" t="s">
        <v>54</v>
      </c>
      <c r="D27" s="702">
        <v>11000000</v>
      </c>
      <c r="E27" s="702">
        <v>11000000</v>
      </c>
      <c r="F27" s="653">
        <v>2810000</v>
      </c>
      <c r="G27" s="654">
        <v>5700000</v>
      </c>
      <c r="H27" s="654">
        <v>8800000</v>
      </c>
      <c r="I27" s="655">
        <v>11700000</v>
      </c>
    </row>
    <row r="28" spans="2:9" ht="36" customHeight="1" x14ac:dyDescent="0.2">
      <c r="B28" s="196" t="s">
        <v>127</v>
      </c>
      <c r="C28" s="197" t="s">
        <v>41</v>
      </c>
      <c r="D28" s="702">
        <v>70000</v>
      </c>
      <c r="E28" s="702">
        <v>70000</v>
      </c>
      <c r="F28" s="653">
        <v>15000</v>
      </c>
      <c r="G28" s="654">
        <v>25000</v>
      </c>
      <c r="H28" s="654">
        <v>40000</v>
      </c>
      <c r="I28" s="655">
        <v>70000</v>
      </c>
    </row>
    <row r="29" spans="2:9" ht="36" customHeight="1" x14ac:dyDescent="0.2">
      <c r="B29" s="196" t="s">
        <v>111</v>
      </c>
      <c r="C29" s="201" t="s">
        <v>42</v>
      </c>
      <c r="D29" s="702">
        <v>55000</v>
      </c>
      <c r="E29" s="702">
        <v>55000</v>
      </c>
      <c r="F29" s="653">
        <v>10000</v>
      </c>
      <c r="G29" s="654">
        <v>20000</v>
      </c>
      <c r="H29" s="654">
        <v>30000</v>
      </c>
      <c r="I29" s="655">
        <v>55000</v>
      </c>
    </row>
    <row r="30" spans="2:9" ht="36" customHeight="1" x14ac:dyDescent="0.2">
      <c r="B30" s="196" t="s">
        <v>112</v>
      </c>
      <c r="C30" s="197" t="s">
        <v>55</v>
      </c>
      <c r="D30" s="702">
        <v>600000</v>
      </c>
      <c r="E30" s="702">
        <v>600000</v>
      </c>
      <c r="F30" s="653">
        <v>100000</v>
      </c>
      <c r="G30" s="654">
        <v>150000</v>
      </c>
      <c r="H30" s="654">
        <v>200000</v>
      </c>
      <c r="I30" s="655">
        <v>600000</v>
      </c>
    </row>
    <row r="31" spans="2:9" ht="36" customHeight="1" x14ac:dyDescent="0.2">
      <c r="B31" s="196" t="s">
        <v>199</v>
      </c>
      <c r="C31" s="197" t="s">
        <v>382</v>
      </c>
      <c r="D31" s="702">
        <v>12</v>
      </c>
      <c r="E31" s="702">
        <v>12</v>
      </c>
      <c r="F31" s="653">
        <v>2</v>
      </c>
      <c r="G31" s="654">
        <v>3</v>
      </c>
      <c r="H31" s="654">
        <v>4</v>
      </c>
      <c r="I31" s="655">
        <v>12</v>
      </c>
    </row>
    <row r="32" spans="2:9" ht="36" customHeight="1" x14ac:dyDescent="0.2">
      <c r="B32" s="196" t="s">
        <v>39</v>
      </c>
      <c r="C32" s="197" t="s">
        <v>56</v>
      </c>
      <c r="D32" s="702">
        <v>50000</v>
      </c>
      <c r="E32" s="702">
        <v>50000</v>
      </c>
      <c r="F32" s="653">
        <v>0</v>
      </c>
      <c r="G32" s="654">
        <v>50000</v>
      </c>
      <c r="H32" s="654">
        <v>50000</v>
      </c>
      <c r="I32" s="655">
        <v>50000</v>
      </c>
    </row>
    <row r="33" spans="2:9" ht="36" customHeight="1" x14ac:dyDescent="0.2">
      <c r="B33" s="196" t="s">
        <v>128</v>
      </c>
      <c r="C33" s="197" t="s">
        <v>395</v>
      </c>
      <c r="D33" s="702">
        <v>1</v>
      </c>
      <c r="E33" s="702">
        <v>1</v>
      </c>
      <c r="F33" s="653"/>
      <c r="G33" s="654"/>
      <c r="H33" s="654"/>
      <c r="I33" s="655"/>
    </row>
    <row r="34" spans="2:9" ht="36" customHeight="1" x14ac:dyDescent="0.2">
      <c r="B34" s="196" t="s">
        <v>129</v>
      </c>
      <c r="C34" s="197" t="s">
        <v>57</v>
      </c>
      <c r="D34" s="702"/>
      <c r="E34" s="702"/>
      <c r="F34" s="653"/>
      <c r="G34" s="654"/>
      <c r="H34" s="654"/>
      <c r="I34" s="655"/>
    </row>
    <row r="35" spans="2:9" ht="36" customHeight="1" x14ac:dyDescent="0.2">
      <c r="B35" s="196" t="s">
        <v>113</v>
      </c>
      <c r="C35" s="197" t="s">
        <v>58</v>
      </c>
      <c r="D35" s="702">
        <v>6800000</v>
      </c>
      <c r="E35" s="702">
        <v>6800000</v>
      </c>
      <c r="F35" s="653">
        <v>100000</v>
      </c>
      <c r="G35" s="654">
        <v>3500000</v>
      </c>
      <c r="H35" s="654">
        <v>3700000</v>
      </c>
      <c r="I35" s="655">
        <v>6800000</v>
      </c>
    </row>
    <row r="36" spans="2:9" ht="36" customHeight="1" x14ac:dyDescent="0.2">
      <c r="B36" s="196" t="s">
        <v>130</v>
      </c>
      <c r="C36" s="197" t="s">
        <v>59</v>
      </c>
      <c r="D36" s="702"/>
      <c r="E36" s="702"/>
      <c r="F36" s="653"/>
      <c r="G36" s="654"/>
      <c r="H36" s="654"/>
      <c r="I36" s="655"/>
    </row>
    <row r="37" spans="2:9" ht="36" customHeight="1" x14ac:dyDescent="0.2">
      <c r="B37" s="468" t="s">
        <v>383</v>
      </c>
      <c r="C37" s="467" t="s">
        <v>60</v>
      </c>
      <c r="D37" s="703">
        <v>1050000</v>
      </c>
      <c r="E37" s="703">
        <v>1050000</v>
      </c>
      <c r="F37" s="656">
        <v>100000</v>
      </c>
      <c r="G37" s="654">
        <v>150000</v>
      </c>
      <c r="H37" s="654">
        <v>200000</v>
      </c>
      <c r="I37" s="657">
        <v>1120000</v>
      </c>
    </row>
    <row r="38" spans="2:9" s="366" customFormat="1" ht="36" customHeight="1" thickBot="1" x14ac:dyDescent="0.25">
      <c r="B38" s="465" t="s">
        <v>766</v>
      </c>
      <c r="C38" s="466" t="s">
        <v>767</v>
      </c>
      <c r="D38" s="704">
        <v>300000</v>
      </c>
      <c r="E38" s="704">
        <v>130000</v>
      </c>
      <c r="F38" s="658">
        <v>100000</v>
      </c>
      <c r="G38" s="659">
        <v>100000</v>
      </c>
      <c r="H38" s="659">
        <v>200000</v>
      </c>
      <c r="I38" s="602">
        <v>150000</v>
      </c>
    </row>
    <row r="39" spans="2:9" x14ac:dyDescent="0.2">
      <c r="B39" s="186"/>
      <c r="C39" s="202"/>
      <c r="D39" s="202"/>
      <c r="E39" s="202"/>
      <c r="F39" s="202"/>
      <c r="G39" s="202"/>
      <c r="H39" s="202"/>
      <c r="I39" s="202"/>
    </row>
    <row r="40" spans="2:9" ht="19.5" customHeight="1" x14ac:dyDescent="0.2">
      <c r="B40" s="186"/>
      <c r="C40" s="870" t="s">
        <v>237</v>
      </c>
      <c r="D40" s="870"/>
      <c r="E40" s="202"/>
      <c r="F40" s="186"/>
      <c r="G40" s="186"/>
    </row>
    <row r="41" spans="2:9" ht="18.75" customHeight="1" x14ac:dyDescent="0.2">
      <c r="B41" s="186"/>
      <c r="C41" s="869" t="s">
        <v>402</v>
      </c>
      <c r="D41" s="869"/>
      <c r="E41" s="869"/>
      <c r="F41" s="202"/>
      <c r="G41" s="202"/>
      <c r="H41" s="202"/>
      <c r="I41" s="202"/>
    </row>
    <row r="42" spans="2:9" x14ac:dyDescent="0.2">
      <c r="B42" s="186"/>
      <c r="C42" s="202"/>
      <c r="D42" s="202"/>
      <c r="E42" s="202"/>
      <c r="F42" s="202"/>
      <c r="G42" s="202"/>
      <c r="H42" s="202"/>
      <c r="I42" s="202"/>
    </row>
    <row r="43" spans="2:9" ht="24" customHeight="1" x14ac:dyDescent="0.2"/>
    <row r="44" spans="2:9" x14ac:dyDescent="0.2">
      <c r="B44" s="186"/>
      <c r="C44" s="202"/>
    </row>
    <row r="45" spans="2:9" x14ac:dyDescent="0.2">
      <c r="B45" s="186"/>
    </row>
    <row r="46" spans="2:9" x14ac:dyDescent="0.2">
      <c r="B46" s="186"/>
      <c r="D46" s="202"/>
      <c r="E46" s="202"/>
      <c r="F46" s="202"/>
      <c r="G46" s="202"/>
      <c r="H46" s="202"/>
      <c r="I46" s="202"/>
    </row>
    <row r="47" spans="2:9" x14ac:dyDescent="0.2">
      <c r="B47" s="186"/>
      <c r="D47" s="202"/>
      <c r="E47" s="202"/>
      <c r="F47" s="202"/>
      <c r="G47" s="202"/>
      <c r="H47" s="202"/>
      <c r="I47" s="202"/>
    </row>
    <row r="48" spans="2:9" x14ac:dyDescent="0.2">
      <c r="B48" s="186"/>
      <c r="C48" s="202"/>
      <c r="D48" s="202"/>
      <c r="E48" s="202"/>
      <c r="F48" s="202"/>
      <c r="G48" s="202"/>
      <c r="H48" s="202"/>
      <c r="I48" s="202"/>
    </row>
    <row r="49" spans="2:9" x14ac:dyDescent="0.2">
      <c r="B49" s="186"/>
      <c r="C49" s="202"/>
      <c r="D49" s="202"/>
      <c r="E49" s="202"/>
      <c r="F49" s="202"/>
      <c r="G49" s="202"/>
      <c r="H49" s="202"/>
      <c r="I49" s="202"/>
    </row>
    <row r="50" spans="2:9" x14ac:dyDescent="0.2">
      <c r="B50" s="186"/>
      <c r="C50" s="202"/>
      <c r="D50" s="202"/>
      <c r="E50" s="202"/>
      <c r="F50" s="202"/>
      <c r="G50" s="202"/>
      <c r="H50" s="202"/>
      <c r="I50" s="202"/>
    </row>
    <row r="51" spans="2:9" x14ac:dyDescent="0.2">
      <c r="B51" s="186"/>
      <c r="C51" s="202"/>
      <c r="D51" s="202"/>
      <c r="E51" s="202"/>
      <c r="F51" s="202"/>
      <c r="G51" s="202"/>
      <c r="H51" s="202"/>
      <c r="I51" s="202"/>
    </row>
    <row r="52" spans="2:9" x14ac:dyDescent="0.2">
      <c r="B52" s="186"/>
      <c r="C52" s="202"/>
    </row>
    <row r="53" spans="2:9" x14ac:dyDescent="0.2">
      <c r="B53" s="186"/>
      <c r="C53" s="202"/>
    </row>
    <row r="54" spans="2:9" x14ac:dyDescent="0.2">
      <c r="B54" s="186"/>
    </row>
    <row r="55" spans="2:9" x14ac:dyDescent="0.2">
      <c r="B55" s="186"/>
      <c r="D55" s="202"/>
      <c r="E55" s="202"/>
      <c r="F55" s="202"/>
      <c r="G55" s="202"/>
      <c r="H55" s="202"/>
      <c r="I55" s="202"/>
    </row>
    <row r="56" spans="2:9" x14ac:dyDescent="0.2">
      <c r="B56" s="186"/>
      <c r="D56" s="202"/>
      <c r="E56" s="202"/>
      <c r="F56" s="202"/>
      <c r="G56" s="202"/>
      <c r="H56" s="202"/>
      <c r="I56" s="202"/>
    </row>
    <row r="57" spans="2:9" x14ac:dyDescent="0.2">
      <c r="B57" s="186"/>
      <c r="C57" s="202"/>
      <c r="D57" s="202"/>
      <c r="E57" s="202"/>
      <c r="F57" s="202"/>
      <c r="G57" s="202"/>
      <c r="H57" s="202"/>
      <c r="I57" s="202"/>
    </row>
    <row r="58" spans="2:9" x14ac:dyDescent="0.2">
      <c r="B58" s="186"/>
      <c r="C58" s="202"/>
      <c r="D58" s="202"/>
      <c r="E58" s="202"/>
      <c r="F58" s="202"/>
      <c r="G58" s="202"/>
      <c r="H58" s="202"/>
      <c r="I58" s="202"/>
    </row>
    <row r="59" spans="2:9" x14ac:dyDescent="0.2">
      <c r="B59" s="186"/>
      <c r="C59" s="202"/>
    </row>
    <row r="60" spans="2:9" x14ac:dyDescent="0.2">
      <c r="B60" s="186"/>
      <c r="C60" s="202"/>
    </row>
  </sheetData>
  <mergeCells count="20">
    <mergeCell ref="S5:S6"/>
    <mergeCell ref="H5:H6"/>
    <mergeCell ref="I5:I6"/>
    <mergeCell ref="J5:J6"/>
    <mergeCell ref="R5:R6"/>
    <mergeCell ref="B3:I3"/>
    <mergeCell ref="F5:F6"/>
    <mergeCell ref="E5:E6"/>
    <mergeCell ref="N5:N6"/>
    <mergeCell ref="B5:B6"/>
    <mergeCell ref="C41:E41"/>
    <mergeCell ref="C40:D40"/>
    <mergeCell ref="P5:P6"/>
    <mergeCell ref="D5:D6"/>
    <mergeCell ref="Q5:Q6"/>
    <mergeCell ref="G5:G6"/>
    <mergeCell ref="C5:C6"/>
    <mergeCell ref="O5:O6"/>
    <mergeCell ref="L5:L6"/>
    <mergeCell ref="M5:M6"/>
  </mergeCells>
  <phoneticPr fontId="3" type="noConversion"/>
  <pageMargins left="0.11811023622047245" right="0.11811023622047245" top="0.74803149606299213" bottom="0.74803149606299213" header="0.31496062992125984" footer="0.31496062992125984"/>
  <pageSetup scale="50" orientation="portrait" r:id="rId1"/>
  <colBreaks count="1" manualBreakCount="1">
    <brk id="11" max="1048575" man="1"/>
  </colBreaks>
  <ignoredErrors>
    <ignoredError sqref="B7:B38" numberStoredAsText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1">
    <tabColor theme="6" tint="0.59999389629810485"/>
    <pageSetUpPr fitToPage="1"/>
  </sheetPr>
  <dimension ref="B1:H30"/>
  <sheetViews>
    <sheetView showGridLines="0" zoomScale="115" zoomScaleNormal="115" workbookViewId="0">
      <selection activeCell="H13" sqref="H13"/>
    </sheetView>
  </sheetViews>
  <sheetFormatPr defaultRowHeight="12.75" x14ac:dyDescent="0.2"/>
  <cols>
    <col min="1" max="1" width="1.7109375" style="6" customWidth="1"/>
    <col min="2" max="2" width="6.7109375" style="6" customWidth="1"/>
    <col min="3" max="3" width="29" style="6" customWidth="1"/>
    <col min="4" max="4" width="14.7109375" style="6" customWidth="1"/>
    <col min="5" max="5" width="13.85546875" style="6" customWidth="1"/>
    <col min="6" max="6" width="16.5703125" style="6" customWidth="1"/>
    <col min="7" max="8" width="17" style="6" customWidth="1"/>
    <col min="9" max="16384" width="9.140625" style="6"/>
  </cols>
  <sheetData>
    <row r="1" spans="2:8" x14ac:dyDescent="0.2">
      <c r="H1" s="34" t="s">
        <v>760</v>
      </c>
    </row>
    <row r="2" spans="2:8" x14ac:dyDescent="0.2">
      <c r="H2" s="34"/>
    </row>
    <row r="3" spans="2:8" ht="18.75" customHeight="1" x14ac:dyDescent="0.2">
      <c r="B3" s="886" t="s">
        <v>946</v>
      </c>
      <c r="C3" s="887"/>
      <c r="D3" s="887"/>
      <c r="E3" s="887"/>
      <c r="F3" s="887"/>
      <c r="G3" s="887"/>
      <c r="H3" s="887"/>
    </row>
    <row r="4" spans="2:8" ht="3.75" customHeight="1" x14ac:dyDescent="0.2">
      <c r="B4" s="887"/>
      <c r="C4" s="887"/>
      <c r="D4" s="887"/>
      <c r="E4" s="887"/>
      <c r="F4" s="887"/>
      <c r="G4" s="887"/>
      <c r="H4" s="887"/>
    </row>
    <row r="5" spans="2:8" ht="13.5" thickBot="1" x14ac:dyDescent="0.25"/>
    <row r="6" spans="2:8" x14ac:dyDescent="0.2">
      <c r="B6" s="890" t="s">
        <v>2</v>
      </c>
      <c r="C6" s="892" t="s">
        <v>393</v>
      </c>
      <c r="D6" s="892" t="s">
        <v>202</v>
      </c>
      <c r="E6" s="892" t="s">
        <v>343</v>
      </c>
      <c r="F6" s="892" t="s">
        <v>203</v>
      </c>
      <c r="G6" s="892" t="s">
        <v>204</v>
      </c>
      <c r="H6" s="892" t="s">
        <v>205</v>
      </c>
    </row>
    <row r="7" spans="2:8" ht="37.5" customHeight="1" thickBot="1" x14ac:dyDescent="0.25">
      <c r="B7" s="891"/>
      <c r="C7" s="893"/>
      <c r="D7" s="893"/>
      <c r="E7" s="893"/>
      <c r="F7" s="893" t="s">
        <v>203</v>
      </c>
      <c r="G7" s="893" t="s">
        <v>204</v>
      </c>
      <c r="H7" s="893" t="s">
        <v>205</v>
      </c>
    </row>
    <row r="8" spans="2:8" ht="15" customHeight="1" x14ac:dyDescent="0.2">
      <c r="B8" s="603">
        <v>1</v>
      </c>
      <c r="C8" s="604" t="s">
        <v>837</v>
      </c>
      <c r="D8" s="604">
        <v>7</v>
      </c>
      <c r="E8" s="604">
        <v>7</v>
      </c>
      <c r="F8" s="604">
        <v>6</v>
      </c>
      <c r="G8" s="604">
        <v>6</v>
      </c>
      <c r="H8" s="604">
        <v>0</v>
      </c>
    </row>
    <row r="9" spans="2:8" ht="37.5" customHeight="1" x14ac:dyDescent="0.2">
      <c r="B9" s="605">
        <v>2</v>
      </c>
      <c r="C9" s="606" t="s">
        <v>838</v>
      </c>
      <c r="D9" s="607">
        <v>12</v>
      </c>
      <c r="E9" s="607">
        <v>18</v>
      </c>
      <c r="F9" s="607">
        <v>17</v>
      </c>
      <c r="G9" s="607">
        <v>17</v>
      </c>
      <c r="H9" s="607">
        <v>0</v>
      </c>
    </row>
    <row r="10" spans="2:8" ht="37.5" customHeight="1" x14ac:dyDescent="0.2">
      <c r="B10" s="605">
        <v>3</v>
      </c>
      <c r="C10" s="606" t="s">
        <v>839</v>
      </c>
      <c r="D10" s="607">
        <v>3</v>
      </c>
      <c r="E10" s="607">
        <v>9</v>
      </c>
      <c r="F10" s="607">
        <v>5</v>
      </c>
      <c r="G10" s="607">
        <v>5</v>
      </c>
      <c r="H10" s="607">
        <v>0</v>
      </c>
    </row>
    <row r="11" spans="2:8" ht="32.25" customHeight="1" x14ac:dyDescent="0.2">
      <c r="B11" s="605">
        <v>4</v>
      </c>
      <c r="C11" s="607" t="s">
        <v>840</v>
      </c>
      <c r="D11" s="607">
        <v>4</v>
      </c>
      <c r="E11" s="607">
        <v>4</v>
      </c>
      <c r="F11" s="607">
        <v>3</v>
      </c>
      <c r="G11" s="607">
        <v>3</v>
      </c>
      <c r="H11" s="607">
        <v>0</v>
      </c>
    </row>
    <row r="12" spans="2:8" ht="15" customHeight="1" x14ac:dyDescent="0.2">
      <c r="B12" s="605">
        <v>5</v>
      </c>
      <c r="C12" s="607" t="s">
        <v>841</v>
      </c>
      <c r="D12" s="607">
        <v>2</v>
      </c>
      <c r="E12" s="607">
        <v>2</v>
      </c>
      <c r="F12" s="607">
        <v>1</v>
      </c>
      <c r="G12" s="607">
        <v>1</v>
      </c>
      <c r="H12" s="607">
        <v>0</v>
      </c>
    </row>
    <row r="13" spans="2:8" ht="57" customHeight="1" x14ac:dyDescent="0.2">
      <c r="B13" s="605">
        <v>6</v>
      </c>
      <c r="C13" s="606" t="s">
        <v>842</v>
      </c>
      <c r="D13" s="607">
        <v>6</v>
      </c>
      <c r="E13" s="607">
        <v>16</v>
      </c>
      <c r="F13" s="607">
        <v>11</v>
      </c>
      <c r="G13" s="607">
        <v>11</v>
      </c>
      <c r="H13" s="607">
        <v>0</v>
      </c>
    </row>
    <row r="14" spans="2:8" ht="15" customHeight="1" x14ac:dyDescent="0.2">
      <c r="B14" s="605">
        <v>7</v>
      </c>
      <c r="C14" s="607" t="s">
        <v>843</v>
      </c>
      <c r="D14" s="607">
        <v>1</v>
      </c>
      <c r="E14" s="607">
        <v>1</v>
      </c>
      <c r="F14" s="607">
        <v>1</v>
      </c>
      <c r="G14" s="607">
        <v>1</v>
      </c>
      <c r="H14" s="607">
        <v>0</v>
      </c>
    </row>
    <row r="15" spans="2:8" ht="56.25" customHeight="1" x14ac:dyDescent="0.2">
      <c r="B15" s="605">
        <v>8</v>
      </c>
      <c r="C15" s="606" t="s">
        <v>844</v>
      </c>
      <c r="D15" s="607">
        <v>6</v>
      </c>
      <c r="E15" s="607">
        <v>11</v>
      </c>
      <c r="F15" s="607">
        <v>12</v>
      </c>
      <c r="G15" s="607">
        <v>12</v>
      </c>
      <c r="H15" s="607">
        <v>0</v>
      </c>
    </row>
    <row r="16" spans="2:8" ht="31.5" customHeight="1" x14ac:dyDescent="0.2">
      <c r="B16" s="605">
        <v>9</v>
      </c>
      <c r="C16" s="606" t="s">
        <v>845</v>
      </c>
      <c r="D16" s="607">
        <v>1</v>
      </c>
      <c r="E16" s="607">
        <v>1</v>
      </c>
      <c r="F16" s="607">
        <v>0</v>
      </c>
      <c r="G16" s="607">
        <v>0</v>
      </c>
      <c r="H16" s="607">
        <v>0</v>
      </c>
    </row>
    <row r="17" spans="2:8" ht="27" customHeight="1" x14ac:dyDescent="0.2">
      <c r="B17" s="605">
        <v>10</v>
      </c>
      <c r="C17" s="606" t="s">
        <v>846</v>
      </c>
      <c r="D17" s="607">
        <v>3</v>
      </c>
      <c r="E17" s="607">
        <v>11</v>
      </c>
      <c r="F17" s="607">
        <v>11</v>
      </c>
      <c r="G17" s="607">
        <v>11</v>
      </c>
      <c r="H17" s="607">
        <v>1</v>
      </c>
    </row>
    <row r="18" spans="2:8" ht="27" customHeight="1" x14ac:dyDescent="0.2">
      <c r="B18" s="605">
        <v>11</v>
      </c>
      <c r="C18" s="606" t="s">
        <v>847</v>
      </c>
      <c r="D18" s="607">
        <v>4</v>
      </c>
      <c r="E18" s="607">
        <v>18</v>
      </c>
      <c r="F18" s="607">
        <v>15</v>
      </c>
      <c r="G18" s="607">
        <v>15</v>
      </c>
      <c r="H18" s="607">
        <v>1</v>
      </c>
    </row>
    <row r="19" spans="2:8" ht="42.75" customHeight="1" x14ac:dyDescent="0.2">
      <c r="B19" s="605">
        <v>12</v>
      </c>
      <c r="C19" s="606" t="s">
        <v>848</v>
      </c>
      <c r="D19" s="607">
        <v>10</v>
      </c>
      <c r="E19" s="607">
        <v>17</v>
      </c>
      <c r="F19" s="607">
        <v>16</v>
      </c>
      <c r="G19" s="607">
        <v>16</v>
      </c>
      <c r="H19" s="607">
        <v>0</v>
      </c>
    </row>
    <row r="20" spans="2:8" ht="39.75" customHeight="1" x14ac:dyDescent="0.2">
      <c r="B20" s="605">
        <v>13</v>
      </c>
      <c r="C20" s="606" t="s">
        <v>849</v>
      </c>
      <c r="D20" s="607">
        <v>2</v>
      </c>
      <c r="E20" s="607">
        <v>4</v>
      </c>
      <c r="F20" s="607">
        <v>3</v>
      </c>
      <c r="G20" s="607">
        <v>3</v>
      </c>
      <c r="H20" s="607">
        <v>0</v>
      </c>
    </row>
    <row r="21" spans="2:8" ht="27.75" customHeight="1" x14ac:dyDescent="0.2">
      <c r="B21" s="605">
        <v>14</v>
      </c>
      <c r="C21" s="607" t="s">
        <v>850</v>
      </c>
      <c r="D21" s="607">
        <v>4</v>
      </c>
      <c r="E21" s="607">
        <v>8</v>
      </c>
      <c r="F21" s="607">
        <v>8</v>
      </c>
      <c r="G21" s="607">
        <v>8</v>
      </c>
      <c r="H21" s="607">
        <v>0</v>
      </c>
    </row>
    <row r="22" spans="2:8" ht="27" customHeight="1" x14ac:dyDescent="0.2">
      <c r="B22" s="605">
        <v>15</v>
      </c>
      <c r="C22" s="606" t="s">
        <v>851</v>
      </c>
      <c r="D22" s="607">
        <v>11</v>
      </c>
      <c r="E22" s="607">
        <v>17</v>
      </c>
      <c r="F22" s="607">
        <v>12</v>
      </c>
      <c r="G22" s="607">
        <v>12</v>
      </c>
      <c r="H22" s="607">
        <v>0</v>
      </c>
    </row>
    <row r="23" spans="2:8" ht="15" customHeight="1" x14ac:dyDescent="0.2">
      <c r="B23" s="605">
        <v>16</v>
      </c>
      <c r="C23" s="607" t="s">
        <v>852</v>
      </c>
      <c r="D23" s="607">
        <v>6</v>
      </c>
      <c r="E23" s="607">
        <v>6</v>
      </c>
      <c r="F23" s="607">
        <v>4</v>
      </c>
      <c r="G23" s="607">
        <v>4</v>
      </c>
      <c r="H23" s="607">
        <v>0</v>
      </c>
    </row>
    <row r="24" spans="2:8" ht="15" customHeight="1" x14ac:dyDescent="0.2">
      <c r="B24" s="605">
        <v>17</v>
      </c>
      <c r="C24" s="607" t="s">
        <v>853</v>
      </c>
      <c r="D24" s="607">
        <v>2</v>
      </c>
      <c r="E24" s="607">
        <v>2</v>
      </c>
      <c r="F24" s="607">
        <v>0</v>
      </c>
      <c r="G24" s="607">
        <v>0</v>
      </c>
      <c r="H24" s="607">
        <v>0</v>
      </c>
    </row>
    <row r="25" spans="2:8" ht="15" customHeight="1" x14ac:dyDescent="0.2">
      <c r="B25" s="608">
        <v>18</v>
      </c>
      <c r="C25" s="609"/>
      <c r="D25" s="609"/>
      <c r="E25" s="609"/>
      <c r="F25" s="609"/>
      <c r="G25" s="609"/>
      <c r="H25" s="609"/>
    </row>
    <row r="26" spans="2:8" ht="15" customHeight="1" x14ac:dyDescent="0.2">
      <c r="B26" s="608">
        <v>19</v>
      </c>
      <c r="C26" s="609"/>
      <c r="D26" s="609"/>
      <c r="E26" s="609"/>
      <c r="F26" s="609"/>
      <c r="G26" s="609"/>
      <c r="H26" s="609"/>
    </row>
    <row r="27" spans="2:8" ht="15" customHeight="1" x14ac:dyDescent="0.2">
      <c r="B27" s="608">
        <v>20</v>
      </c>
      <c r="C27" s="609"/>
      <c r="D27" s="609"/>
      <c r="E27" s="609"/>
      <c r="F27" s="609"/>
      <c r="G27" s="609"/>
      <c r="H27" s="609"/>
    </row>
    <row r="28" spans="2:8" ht="15" customHeight="1" x14ac:dyDescent="0.2">
      <c r="B28" s="608">
        <v>21</v>
      </c>
      <c r="C28" s="609"/>
      <c r="D28" s="609"/>
      <c r="E28" s="609"/>
      <c r="F28" s="609"/>
      <c r="G28" s="609"/>
      <c r="H28" s="609"/>
    </row>
    <row r="29" spans="2:8" ht="15" customHeight="1" thickBot="1" x14ac:dyDescent="0.25">
      <c r="B29" s="610" t="s">
        <v>344</v>
      </c>
      <c r="C29" s="611"/>
      <c r="D29" s="611"/>
      <c r="E29" s="611"/>
      <c r="F29" s="611"/>
      <c r="G29" s="611"/>
      <c r="H29" s="611"/>
    </row>
    <row r="30" spans="2:8" ht="15" customHeight="1" thickBot="1" x14ac:dyDescent="0.25">
      <c r="B30" s="888" t="s">
        <v>206</v>
      </c>
      <c r="C30" s="889"/>
      <c r="D30" s="612">
        <f>SUM(D8:D29)</f>
        <v>84</v>
      </c>
      <c r="E30" s="612">
        <f>SUM(E8:E29)</f>
        <v>152</v>
      </c>
      <c r="F30" s="612">
        <f>SUM(F8:F29)</f>
        <v>125</v>
      </c>
      <c r="G30" s="612">
        <f>SUM(G8:G29)</f>
        <v>125</v>
      </c>
      <c r="H30" s="612">
        <f>SUM(H8:H29)</f>
        <v>2</v>
      </c>
    </row>
  </sheetData>
  <mergeCells count="9">
    <mergeCell ref="B3:H4"/>
    <mergeCell ref="B30:C30"/>
    <mergeCell ref="B6:B7"/>
    <mergeCell ref="C6:C7"/>
    <mergeCell ref="D6:D7"/>
    <mergeCell ref="F6:F7"/>
    <mergeCell ref="G6:G7"/>
    <mergeCell ref="H6:H7"/>
    <mergeCell ref="E6:E7"/>
  </mergeCells>
  <pageMargins left="0.31496062992125984" right="0.31496062992125984" top="0.74803149606299213" bottom="0.74803149606299213" header="0.31496062992125984" footer="0.31496062992125984"/>
  <pageSetup paperSize="9" scale="85" fitToHeight="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2">
    <tabColor theme="6" tint="0.59999389629810485"/>
  </sheetPr>
  <dimension ref="B1:M34"/>
  <sheetViews>
    <sheetView showGridLines="0" zoomScale="85" zoomScaleNormal="85" workbookViewId="0">
      <selection activeCell="K27" sqref="K27"/>
    </sheetView>
  </sheetViews>
  <sheetFormatPr defaultRowHeight="15" x14ac:dyDescent="0.2"/>
  <cols>
    <col min="1" max="1" width="3.7109375" style="4" customWidth="1"/>
    <col min="2" max="2" width="8.28515625" style="4" customWidth="1"/>
    <col min="3" max="3" width="14.85546875" style="4" customWidth="1"/>
    <col min="4" max="7" width="14.28515625" style="4" customWidth="1"/>
    <col min="8" max="8" width="7" style="4" customWidth="1"/>
    <col min="9" max="9" width="8" style="4" customWidth="1"/>
    <col min="10" max="10" width="20.140625" style="4" customWidth="1"/>
    <col min="11" max="13" width="14.28515625" style="4" customWidth="1"/>
    <col min="14" max="16384" width="9.140625" style="4"/>
  </cols>
  <sheetData>
    <row r="1" spans="2:13" ht="15.75" x14ac:dyDescent="0.25">
      <c r="L1" s="39" t="s">
        <v>359</v>
      </c>
    </row>
    <row r="4" spans="2:13" ht="20.25" customHeight="1" x14ac:dyDescent="0.2">
      <c r="B4" s="907" t="s">
        <v>0</v>
      </c>
      <c r="C4" s="907"/>
      <c r="D4" s="907"/>
      <c r="E4" s="907"/>
      <c r="F4" s="907"/>
      <c r="G4" s="907"/>
      <c r="H4" s="205"/>
      <c r="I4" s="907" t="s">
        <v>1</v>
      </c>
      <c r="J4" s="907"/>
      <c r="K4" s="907"/>
      <c r="L4" s="907"/>
      <c r="M4" s="205"/>
    </row>
    <row r="5" spans="2:13" ht="11.25" customHeight="1" thickBot="1" x14ac:dyDescent="0.25">
      <c r="B5" s="204"/>
      <c r="C5" s="204"/>
      <c r="D5" s="204"/>
      <c r="E5" s="204"/>
      <c r="F5" s="204"/>
      <c r="G5" s="204"/>
      <c r="H5" s="205"/>
      <c r="I5" s="206"/>
      <c r="J5" s="206"/>
      <c r="K5" s="206"/>
      <c r="L5" s="206"/>
      <c r="M5" s="205"/>
    </row>
    <row r="6" spans="2:13" ht="34.5" customHeight="1" thickBot="1" x14ac:dyDescent="0.25">
      <c r="B6" s="896" t="s">
        <v>2</v>
      </c>
      <c r="C6" s="900" t="s">
        <v>63</v>
      </c>
      <c r="D6" s="904" t="s">
        <v>351</v>
      </c>
      <c r="E6" s="904"/>
      <c r="F6" s="905" t="s">
        <v>761</v>
      </c>
      <c r="G6" s="906"/>
      <c r="H6" s="207"/>
      <c r="I6" s="896" t="s">
        <v>2</v>
      </c>
      <c r="J6" s="900" t="s">
        <v>63</v>
      </c>
      <c r="K6" s="900" t="s">
        <v>855</v>
      </c>
      <c r="L6" s="902" t="s">
        <v>935</v>
      </c>
      <c r="M6" s="186"/>
    </row>
    <row r="7" spans="2:13" ht="40.5" customHeight="1" thickBot="1" x14ac:dyDescent="0.25">
      <c r="B7" s="897"/>
      <c r="C7" s="901"/>
      <c r="D7" s="237" t="s">
        <v>854</v>
      </c>
      <c r="E7" s="238" t="s">
        <v>934</v>
      </c>
      <c r="F7" s="239" t="s">
        <v>854</v>
      </c>
      <c r="G7" s="238" t="s">
        <v>934</v>
      </c>
      <c r="H7" s="207"/>
      <c r="I7" s="897"/>
      <c r="J7" s="901"/>
      <c r="K7" s="901"/>
      <c r="L7" s="903"/>
      <c r="M7" s="186"/>
    </row>
    <row r="8" spans="2:13" ht="30" customHeight="1" x14ac:dyDescent="0.2">
      <c r="B8" s="208">
        <v>1</v>
      </c>
      <c r="C8" s="209" t="s">
        <v>3</v>
      </c>
      <c r="D8" s="163">
        <v>14</v>
      </c>
      <c r="E8" s="163">
        <v>14</v>
      </c>
      <c r="F8" s="211">
        <v>3</v>
      </c>
      <c r="G8" s="212">
        <v>3</v>
      </c>
      <c r="H8" s="207"/>
      <c r="I8" s="213">
        <v>1</v>
      </c>
      <c r="J8" s="214" t="s">
        <v>4</v>
      </c>
      <c r="K8" s="163">
        <v>2</v>
      </c>
      <c r="L8" s="163">
        <v>2</v>
      </c>
      <c r="M8" s="186"/>
    </row>
    <row r="9" spans="2:13" ht="30" customHeight="1" x14ac:dyDescent="0.2">
      <c r="B9" s="215">
        <v>2</v>
      </c>
      <c r="C9" s="216" t="s">
        <v>6</v>
      </c>
      <c r="D9" s="116">
        <v>9</v>
      </c>
      <c r="E9" s="116">
        <v>8</v>
      </c>
      <c r="F9" s="217"/>
      <c r="G9" s="218"/>
      <c r="H9" s="186"/>
      <c r="I9" s="215">
        <v>2</v>
      </c>
      <c r="J9" s="216" t="s">
        <v>252</v>
      </c>
      <c r="K9" s="116">
        <v>15</v>
      </c>
      <c r="L9" s="116">
        <v>16</v>
      </c>
      <c r="M9" s="186"/>
    </row>
    <row r="10" spans="2:13" ht="30" customHeight="1" x14ac:dyDescent="0.2">
      <c r="B10" s="215">
        <v>3</v>
      </c>
      <c r="C10" s="216" t="s">
        <v>8</v>
      </c>
      <c r="D10" s="116">
        <v>0</v>
      </c>
      <c r="E10" s="116">
        <v>0</v>
      </c>
      <c r="F10" s="219"/>
      <c r="G10" s="116"/>
      <c r="H10" s="186"/>
      <c r="I10" s="215">
        <v>3</v>
      </c>
      <c r="J10" s="216" t="s">
        <v>9</v>
      </c>
      <c r="K10" s="116">
        <v>40</v>
      </c>
      <c r="L10" s="116">
        <v>44</v>
      </c>
      <c r="M10" s="186"/>
    </row>
    <row r="11" spans="2:13" ht="30" customHeight="1" x14ac:dyDescent="0.2">
      <c r="B11" s="215">
        <v>4</v>
      </c>
      <c r="C11" s="216" t="s">
        <v>11</v>
      </c>
      <c r="D11" s="116">
        <v>36</v>
      </c>
      <c r="E11" s="116">
        <v>32</v>
      </c>
      <c r="F11" s="217"/>
      <c r="G11" s="163"/>
      <c r="H11" s="186"/>
      <c r="I11" s="215">
        <v>4</v>
      </c>
      <c r="J11" s="216" t="s">
        <v>12</v>
      </c>
      <c r="K11" s="116">
        <v>42</v>
      </c>
      <c r="L11" s="116">
        <v>42</v>
      </c>
      <c r="M11" s="186"/>
    </row>
    <row r="12" spans="2:13" ht="30" customHeight="1" thickBot="1" x14ac:dyDescent="0.25">
      <c r="B12" s="215">
        <v>5</v>
      </c>
      <c r="C12" s="216" t="s">
        <v>14</v>
      </c>
      <c r="D12" s="116">
        <v>22</v>
      </c>
      <c r="E12" s="116">
        <v>20</v>
      </c>
      <c r="F12" s="220"/>
      <c r="G12" s="221"/>
      <c r="H12" s="186"/>
      <c r="I12" s="222">
        <v>5</v>
      </c>
      <c r="J12" s="223" t="s">
        <v>345</v>
      </c>
      <c r="K12" s="548">
        <v>26</v>
      </c>
      <c r="L12" s="548">
        <v>12</v>
      </c>
      <c r="M12" s="186"/>
    </row>
    <row r="13" spans="2:13" ht="30" customHeight="1" x14ac:dyDescent="0.2">
      <c r="B13" s="215">
        <v>6</v>
      </c>
      <c r="C13" s="216" t="s">
        <v>16</v>
      </c>
      <c r="D13" s="116">
        <v>7</v>
      </c>
      <c r="E13" s="116">
        <v>7</v>
      </c>
      <c r="F13" s="220"/>
      <c r="G13" s="221"/>
      <c r="H13" s="186"/>
      <c r="I13" s="908" t="s">
        <v>21</v>
      </c>
      <c r="J13" s="909"/>
      <c r="K13" s="244">
        <f>SUM(K8:K12)</f>
        <v>125</v>
      </c>
      <c r="L13" s="245">
        <f>SUM(L8:L12)</f>
        <v>116</v>
      </c>
      <c r="M13" s="186"/>
    </row>
    <row r="14" spans="2:13" ht="30" customHeight="1" thickBot="1" x14ac:dyDescent="0.25">
      <c r="B14" s="225">
        <v>7</v>
      </c>
      <c r="C14" s="223" t="s">
        <v>18</v>
      </c>
      <c r="D14" s="118">
        <v>37</v>
      </c>
      <c r="E14" s="118">
        <v>35</v>
      </c>
      <c r="F14" s="226"/>
      <c r="G14" s="227"/>
      <c r="H14" s="186"/>
      <c r="I14" s="910" t="s">
        <v>19</v>
      </c>
      <c r="J14" s="911"/>
      <c r="K14" s="246">
        <v>50</v>
      </c>
      <c r="L14" s="247">
        <v>47.83</v>
      </c>
      <c r="M14" s="186"/>
    </row>
    <row r="15" spans="2:13" ht="30" customHeight="1" thickBot="1" x14ac:dyDescent="0.25">
      <c r="B15" s="894" t="s">
        <v>21</v>
      </c>
      <c r="C15" s="895"/>
      <c r="D15" s="240">
        <f>SUM(D8:D14)</f>
        <v>125</v>
      </c>
      <c r="E15" s="241">
        <f>SUM(E8:E14)</f>
        <v>116</v>
      </c>
      <c r="F15" s="242">
        <f>SUM(F8:F14)</f>
        <v>3</v>
      </c>
      <c r="G15" s="243">
        <f>SUM(G8:G14)</f>
        <v>3</v>
      </c>
      <c r="H15" s="186"/>
      <c r="I15" s="228"/>
      <c r="J15" s="23"/>
      <c r="K15" s="186"/>
      <c r="L15" s="186"/>
      <c r="M15" s="186"/>
    </row>
    <row r="16" spans="2:13" ht="21.75" customHeight="1" x14ac:dyDescent="0.2">
      <c r="B16" s="228"/>
      <c r="C16" s="23"/>
      <c r="D16" s="186"/>
      <c r="E16" s="186"/>
      <c r="F16" s="186"/>
      <c r="G16" s="186"/>
      <c r="H16" s="186"/>
      <c r="I16" s="186"/>
      <c r="J16" s="23"/>
      <c r="K16" s="186"/>
      <c r="L16" s="186"/>
      <c r="M16" s="186"/>
    </row>
    <row r="17" spans="2:13" x14ac:dyDescent="0.2">
      <c r="C17" s="229"/>
      <c r="D17" s="186"/>
      <c r="E17" s="186"/>
      <c r="F17" s="186"/>
      <c r="G17" s="186"/>
      <c r="H17" s="186"/>
      <c r="I17" s="186"/>
      <c r="J17" s="186"/>
      <c r="K17" s="186"/>
      <c r="L17" s="186"/>
      <c r="M17" s="186"/>
    </row>
    <row r="18" spans="2:13" ht="18.75" customHeight="1" x14ac:dyDescent="0.25">
      <c r="B18" s="912" t="s">
        <v>198</v>
      </c>
      <c r="C18" s="912"/>
      <c r="D18" s="912"/>
      <c r="E18" s="912"/>
      <c r="F18" s="912"/>
      <c r="G18" s="912"/>
      <c r="H18" s="186"/>
      <c r="I18" s="907" t="s">
        <v>238</v>
      </c>
      <c r="J18" s="907"/>
      <c r="K18" s="907"/>
      <c r="L18" s="907"/>
      <c r="M18" s="186"/>
    </row>
    <row r="19" spans="2:13" ht="18.75" customHeight="1" thickBot="1" x14ac:dyDescent="0.3">
      <c r="F19" s="230"/>
      <c r="G19" s="230"/>
    </row>
    <row r="20" spans="2:13" ht="31.5" customHeight="1" thickBot="1" x14ac:dyDescent="0.3">
      <c r="B20" s="896" t="s">
        <v>2</v>
      </c>
      <c r="C20" s="900" t="s">
        <v>63</v>
      </c>
      <c r="D20" s="904" t="s">
        <v>351</v>
      </c>
      <c r="E20" s="904"/>
      <c r="F20" s="905" t="s">
        <v>761</v>
      </c>
      <c r="G20" s="906"/>
      <c r="I20" s="896" t="s">
        <v>2</v>
      </c>
      <c r="J20" s="898" t="s">
        <v>63</v>
      </c>
      <c r="K20" s="900" t="s">
        <v>855</v>
      </c>
      <c r="L20" s="902" t="s">
        <v>935</v>
      </c>
      <c r="M20" s="231"/>
    </row>
    <row r="21" spans="2:13" ht="34.5" customHeight="1" thickBot="1" x14ac:dyDescent="0.25">
      <c r="B21" s="897"/>
      <c r="C21" s="901"/>
      <c r="D21" s="237" t="s">
        <v>854</v>
      </c>
      <c r="E21" s="238" t="s">
        <v>934</v>
      </c>
      <c r="F21" s="248" t="s">
        <v>854</v>
      </c>
      <c r="G21" s="249" t="s">
        <v>934</v>
      </c>
      <c r="I21" s="897"/>
      <c r="J21" s="899"/>
      <c r="K21" s="901"/>
      <c r="L21" s="903"/>
    </row>
    <row r="22" spans="2:13" ht="30" customHeight="1" x14ac:dyDescent="0.2">
      <c r="B22" s="232">
        <v>1</v>
      </c>
      <c r="C22" s="214" t="s">
        <v>253</v>
      </c>
      <c r="D22" s="163">
        <v>97</v>
      </c>
      <c r="E22" s="163">
        <v>89</v>
      </c>
      <c r="F22" s="211">
        <v>1</v>
      </c>
      <c r="G22" s="233">
        <v>1</v>
      </c>
      <c r="I22" s="232">
        <v>1</v>
      </c>
      <c r="J22" s="234" t="s">
        <v>5</v>
      </c>
      <c r="K22" s="163">
        <v>14</v>
      </c>
      <c r="L22" s="163">
        <v>14</v>
      </c>
    </row>
    <row r="23" spans="2:13" ht="30" customHeight="1" thickBot="1" x14ac:dyDescent="0.25">
      <c r="B23" s="225">
        <v>2</v>
      </c>
      <c r="C23" s="223" t="s">
        <v>254</v>
      </c>
      <c r="D23" s="118">
        <v>28</v>
      </c>
      <c r="E23" s="118">
        <v>27</v>
      </c>
      <c r="F23" s="235">
        <v>2</v>
      </c>
      <c r="G23" s="236">
        <v>2</v>
      </c>
      <c r="I23" s="215">
        <v>2</v>
      </c>
      <c r="J23" s="216" t="s">
        <v>7</v>
      </c>
      <c r="K23" s="116">
        <v>12</v>
      </c>
      <c r="L23" s="116">
        <v>14</v>
      </c>
    </row>
    <row r="24" spans="2:13" ht="30" customHeight="1" thickBot="1" x14ac:dyDescent="0.25">
      <c r="B24" s="894" t="s">
        <v>21</v>
      </c>
      <c r="C24" s="895"/>
      <c r="D24" s="240">
        <f>SUM(D22:D23)</f>
        <v>125</v>
      </c>
      <c r="E24" s="241">
        <f>SUM(E22:E23)</f>
        <v>116</v>
      </c>
      <c r="F24" s="242">
        <f>SUM(F22:F23)</f>
        <v>3</v>
      </c>
      <c r="G24" s="243">
        <v>3</v>
      </c>
      <c r="I24" s="215">
        <v>3</v>
      </c>
      <c r="J24" s="216" t="s">
        <v>10</v>
      </c>
      <c r="K24" s="116">
        <v>19</v>
      </c>
      <c r="L24" s="116">
        <v>20</v>
      </c>
    </row>
    <row r="25" spans="2:13" ht="30" customHeight="1" x14ac:dyDescent="0.2">
      <c r="B25" s="228"/>
      <c r="I25" s="215">
        <v>4</v>
      </c>
      <c r="J25" s="216" t="s">
        <v>13</v>
      </c>
      <c r="K25" s="116">
        <v>14</v>
      </c>
      <c r="L25" s="116">
        <v>14</v>
      </c>
    </row>
    <row r="26" spans="2:13" ht="30" customHeight="1" x14ac:dyDescent="0.2">
      <c r="I26" s="215">
        <v>5</v>
      </c>
      <c r="J26" s="216" t="s">
        <v>15</v>
      </c>
      <c r="K26" s="116">
        <v>10</v>
      </c>
      <c r="L26" s="116">
        <v>12</v>
      </c>
    </row>
    <row r="27" spans="2:13" ht="30" customHeight="1" x14ac:dyDescent="0.2">
      <c r="I27" s="215">
        <v>6</v>
      </c>
      <c r="J27" s="216" t="s">
        <v>17</v>
      </c>
      <c r="K27" s="116">
        <v>20</v>
      </c>
      <c r="L27" s="116">
        <v>20</v>
      </c>
    </row>
    <row r="28" spans="2:13" ht="30" customHeight="1" x14ac:dyDescent="0.2">
      <c r="I28" s="215">
        <v>7</v>
      </c>
      <c r="J28" s="216" t="s">
        <v>20</v>
      </c>
      <c r="K28" s="116">
        <v>14</v>
      </c>
      <c r="L28" s="116">
        <v>13</v>
      </c>
    </row>
    <row r="29" spans="2:13" ht="30" customHeight="1" thickBot="1" x14ac:dyDescent="0.25">
      <c r="I29" s="225">
        <v>8</v>
      </c>
      <c r="J29" s="223" t="s">
        <v>22</v>
      </c>
      <c r="K29" s="118">
        <v>22</v>
      </c>
      <c r="L29" s="116">
        <v>9</v>
      </c>
    </row>
    <row r="30" spans="2:13" ht="30" customHeight="1" thickBot="1" x14ac:dyDescent="0.25">
      <c r="I30" s="250"/>
      <c r="J30" s="251" t="s">
        <v>21</v>
      </c>
      <c r="K30" s="252">
        <f>SUM(K22:K29)</f>
        <v>125</v>
      </c>
      <c r="L30" s="241">
        <f>SUM(L22:L29)</f>
        <v>116</v>
      </c>
    </row>
    <row r="31" spans="2:13" ht="30" customHeight="1" x14ac:dyDescent="0.2">
      <c r="I31" s="228"/>
    </row>
    <row r="32" spans="2:13" ht="26.25" customHeight="1" x14ac:dyDescent="0.2">
      <c r="I32" s="228"/>
    </row>
    <row r="33" spans="9:9" ht="16.5" customHeight="1" x14ac:dyDescent="0.2"/>
    <row r="34" spans="9:9" x14ac:dyDescent="0.2">
      <c r="I34" s="228"/>
    </row>
  </sheetData>
  <mergeCells count="24">
    <mergeCell ref="I4:L4"/>
    <mergeCell ref="I13:J13"/>
    <mergeCell ref="I14:J14"/>
    <mergeCell ref="B15:C15"/>
    <mergeCell ref="I18:L18"/>
    <mergeCell ref="C6:C7"/>
    <mergeCell ref="B6:B7"/>
    <mergeCell ref="D6:E6"/>
    <mergeCell ref="B4:G4"/>
    <mergeCell ref="I6:I7"/>
    <mergeCell ref="J6:J7"/>
    <mergeCell ref="K6:K7"/>
    <mergeCell ref="L6:L7"/>
    <mergeCell ref="F6:G6"/>
    <mergeCell ref="B18:G18"/>
    <mergeCell ref="B24:C24"/>
    <mergeCell ref="I20:I21"/>
    <mergeCell ref="J20:J21"/>
    <mergeCell ref="K20:K21"/>
    <mergeCell ref="L20:L21"/>
    <mergeCell ref="B20:B21"/>
    <mergeCell ref="C20:C21"/>
    <mergeCell ref="D20:E20"/>
    <mergeCell ref="F20:G20"/>
  </mergeCells>
  <pageMargins left="0.11811023622047245" right="0.19685039370078741" top="0.74803149606299213" bottom="0.74803149606299213" header="0.31496062992125984" footer="0.31496062992125984"/>
  <pageSetup scale="70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3">
    <tabColor theme="6" tint="0.59999389629810485"/>
  </sheetPr>
  <dimension ref="B1:O31"/>
  <sheetViews>
    <sheetView showGridLines="0" zoomScale="75" zoomScaleNormal="75" zoomScaleSheetLayoutView="70" workbookViewId="0">
      <selection activeCell="H31" sqref="H31"/>
    </sheetView>
  </sheetViews>
  <sheetFormatPr defaultRowHeight="14.25" x14ac:dyDescent="0.2"/>
  <cols>
    <col min="1" max="1" width="3" style="253" customWidth="1"/>
    <col min="2" max="2" width="9.140625" style="253"/>
    <col min="3" max="3" width="61.140625" style="253" customWidth="1"/>
    <col min="4" max="4" width="25.7109375" style="253" customWidth="1"/>
    <col min="5" max="5" width="2.28515625" style="253" customWidth="1"/>
    <col min="6" max="6" width="9.140625" style="253"/>
    <col min="7" max="7" width="69" style="253" customWidth="1"/>
    <col min="8" max="8" width="25.7109375" style="253" customWidth="1"/>
    <col min="9" max="16384" width="9.140625" style="253"/>
  </cols>
  <sheetData>
    <row r="1" spans="2:15" ht="15.75" x14ac:dyDescent="0.25">
      <c r="H1" s="39" t="s">
        <v>810</v>
      </c>
    </row>
    <row r="2" spans="2:15" x14ac:dyDescent="0.2">
      <c r="H2" s="254"/>
    </row>
    <row r="4" spans="2:15" ht="18" x14ac:dyDescent="0.25">
      <c r="B4" s="879" t="s">
        <v>62</v>
      </c>
      <c r="C4" s="879"/>
      <c r="D4" s="879"/>
      <c r="E4" s="879"/>
      <c r="F4" s="879"/>
      <c r="G4" s="879"/>
      <c r="H4" s="879"/>
    </row>
    <row r="5" spans="2:15" ht="15.75" thickBot="1" x14ac:dyDescent="0.3">
      <c r="B5" s="255"/>
      <c r="C5" s="255"/>
      <c r="D5" s="255"/>
      <c r="E5" s="255"/>
    </row>
    <row r="6" spans="2:15" ht="21" customHeight="1" x14ac:dyDescent="0.2">
      <c r="B6" s="872" t="s">
        <v>46</v>
      </c>
      <c r="C6" s="914" t="s">
        <v>61</v>
      </c>
      <c r="D6" s="877" t="s">
        <v>48</v>
      </c>
      <c r="E6" s="919"/>
      <c r="F6" s="872" t="s">
        <v>46</v>
      </c>
      <c r="G6" s="914" t="s">
        <v>61</v>
      </c>
      <c r="H6" s="877" t="s">
        <v>48</v>
      </c>
    </row>
    <row r="7" spans="2:15" ht="25.5" customHeight="1" thickBot="1" x14ac:dyDescent="0.25">
      <c r="B7" s="873"/>
      <c r="C7" s="915"/>
      <c r="D7" s="878"/>
      <c r="E7" s="920"/>
      <c r="F7" s="873"/>
      <c r="G7" s="915"/>
      <c r="H7" s="878"/>
      <c r="I7" s="913"/>
      <c r="J7" s="916"/>
      <c r="K7" s="913"/>
      <c r="L7" s="916"/>
      <c r="M7" s="913"/>
      <c r="N7" s="913"/>
      <c r="O7" s="913"/>
    </row>
    <row r="8" spans="2:15" ht="30" customHeight="1" thickBot="1" x14ac:dyDescent="0.25">
      <c r="B8" s="294"/>
      <c r="C8" s="295" t="s">
        <v>856</v>
      </c>
      <c r="D8" s="296">
        <v>125</v>
      </c>
      <c r="E8" s="256"/>
      <c r="F8" s="292"/>
      <c r="G8" s="290" t="s">
        <v>927</v>
      </c>
      <c r="H8" s="291">
        <v>120</v>
      </c>
      <c r="I8" s="913"/>
      <c r="J8" s="916"/>
      <c r="K8" s="913"/>
      <c r="L8" s="916"/>
      <c r="M8" s="913"/>
      <c r="N8" s="913"/>
      <c r="O8" s="913"/>
    </row>
    <row r="9" spans="2:15" s="263" customFormat="1" ht="30" customHeight="1" x14ac:dyDescent="0.2">
      <c r="B9" s="257"/>
      <c r="C9" s="258" t="s">
        <v>924</v>
      </c>
      <c r="D9" s="259"/>
      <c r="E9" s="260"/>
      <c r="F9" s="261"/>
      <c r="G9" s="258" t="s">
        <v>933</v>
      </c>
      <c r="H9" s="262"/>
      <c r="I9" s="916"/>
      <c r="J9" s="916"/>
      <c r="K9" s="913"/>
      <c r="L9" s="916"/>
      <c r="M9" s="913"/>
      <c r="N9" s="913"/>
      <c r="O9" s="913"/>
    </row>
    <row r="10" spans="2:15" ht="30" customHeight="1" x14ac:dyDescent="0.2">
      <c r="B10" s="264" t="s">
        <v>66</v>
      </c>
      <c r="C10" s="613" t="s">
        <v>857</v>
      </c>
      <c r="D10" s="266">
        <v>6</v>
      </c>
      <c r="E10" s="267"/>
      <c r="F10" s="268" t="s">
        <v>66</v>
      </c>
      <c r="G10" s="613" t="s">
        <v>857</v>
      </c>
      <c r="H10" s="269">
        <v>2</v>
      </c>
    </row>
    <row r="11" spans="2:15" ht="30" customHeight="1" x14ac:dyDescent="0.2">
      <c r="B11" s="264" t="s">
        <v>69</v>
      </c>
      <c r="C11" s="270"/>
      <c r="D11" s="266"/>
      <c r="E11" s="267"/>
      <c r="F11" s="268" t="s">
        <v>69</v>
      </c>
      <c r="G11" s="270"/>
      <c r="H11" s="269"/>
    </row>
    <row r="12" spans="2:15" ht="30" customHeight="1" x14ac:dyDescent="0.2">
      <c r="B12" s="264" t="s">
        <v>70</v>
      </c>
      <c r="C12" s="270"/>
      <c r="D12" s="266"/>
      <c r="E12" s="267"/>
      <c r="F12" s="268" t="s">
        <v>70</v>
      </c>
      <c r="G12" s="270"/>
      <c r="H12" s="269"/>
    </row>
    <row r="13" spans="2:15" ht="30" customHeight="1" x14ac:dyDescent="0.2">
      <c r="B13" s="264" t="s">
        <v>74</v>
      </c>
      <c r="C13" s="270"/>
      <c r="D13" s="266"/>
      <c r="E13" s="267"/>
      <c r="F13" s="268" t="s">
        <v>74</v>
      </c>
      <c r="G13" s="270"/>
      <c r="H13" s="269"/>
    </row>
    <row r="14" spans="2:15" s="275" customFormat="1" ht="30" customHeight="1" x14ac:dyDescent="0.2">
      <c r="B14" s="271"/>
      <c r="C14" s="272" t="s">
        <v>922</v>
      </c>
      <c r="D14" s="266"/>
      <c r="E14" s="273"/>
      <c r="F14" s="274"/>
      <c r="G14" s="272" t="s">
        <v>932</v>
      </c>
      <c r="H14" s="269"/>
    </row>
    <row r="15" spans="2:15" ht="30" customHeight="1" x14ac:dyDescent="0.2">
      <c r="B15" s="264" t="s">
        <v>66</v>
      </c>
      <c r="C15" s="265" t="s">
        <v>945</v>
      </c>
      <c r="D15" s="266">
        <v>2</v>
      </c>
      <c r="E15" s="267"/>
      <c r="F15" s="268" t="s">
        <v>66</v>
      </c>
      <c r="G15" s="265" t="s">
        <v>945</v>
      </c>
      <c r="H15" s="269">
        <v>1</v>
      </c>
    </row>
    <row r="16" spans="2:15" ht="30" customHeight="1" thickBot="1" x14ac:dyDescent="0.25">
      <c r="B16" s="276" t="s">
        <v>69</v>
      </c>
      <c r="C16" s="277"/>
      <c r="D16" s="278"/>
      <c r="E16" s="267"/>
      <c r="F16" s="279" t="s">
        <v>69</v>
      </c>
      <c r="G16" s="277"/>
      <c r="H16" s="280"/>
    </row>
    <row r="17" spans="2:8" ht="30" customHeight="1" thickBot="1" x14ac:dyDescent="0.25">
      <c r="B17" s="289"/>
      <c r="C17" s="290" t="s">
        <v>923</v>
      </c>
      <c r="D17" s="291">
        <f>D8-D10+D15</f>
        <v>121</v>
      </c>
      <c r="E17" s="917"/>
      <c r="F17" s="293"/>
      <c r="G17" s="290" t="s">
        <v>931</v>
      </c>
      <c r="H17" s="291">
        <f>H8-H10+H15</f>
        <v>119</v>
      </c>
    </row>
    <row r="18" spans="2:8" ht="15.75" thickBot="1" x14ac:dyDescent="0.25">
      <c r="B18" s="281"/>
      <c r="C18" s="282"/>
      <c r="D18" s="283"/>
      <c r="E18" s="918"/>
      <c r="F18" s="283"/>
      <c r="G18" s="283"/>
      <c r="H18" s="284"/>
    </row>
    <row r="19" spans="2:8" x14ac:dyDescent="0.2">
      <c r="B19" s="872" t="s">
        <v>46</v>
      </c>
      <c r="C19" s="914" t="s">
        <v>61</v>
      </c>
      <c r="D19" s="877" t="s">
        <v>48</v>
      </c>
      <c r="E19" s="917"/>
      <c r="F19" s="872" t="s">
        <v>46</v>
      </c>
      <c r="G19" s="914" t="s">
        <v>61</v>
      </c>
      <c r="H19" s="877" t="s">
        <v>48</v>
      </c>
    </row>
    <row r="20" spans="2:8" ht="15" thickBot="1" x14ac:dyDescent="0.25">
      <c r="B20" s="873"/>
      <c r="C20" s="915"/>
      <c r="D20" s="878"/>
      <c r="E20" s="917"/>
      <c r="F20" s="873"/>
      <c r="G20" s="915"/>
      <c r="H20" s="878"/>
    </row>
    <row r="21" spans="2:8" ht="30" customHeight="1" thickBot="1" x14ac:dyDescent="0.25">
      <c r="B21" s="292"/>
      <c r="C21" s="290" t="s">
        <v>923</v>
      </c>
      <c r="D21" s="291">
        <v>121</v>
      </c>
      <c r="E21" s="256"/>
      <c r="F21" s="292"/>
      <c r="G21" s="290" t="s">
        <v>931</v>
      </c>
      <c r="H21" s="291">
        <v>119</v>
      </c>
    </row>
    <row r="22" spans="2:8" ht="30" customHeight="1" x14ac:dyDescent="0.2">
      <c r="B22" s="257"/>
      <c r="C22" s="258" t="s">
        <v>925</v>
      </c>
      <c r="D22" s="259"/>
      <c r="E22" s="267"/>
      <c r="F22" s="261"/>
      <c r="G22" s="258" t="s">
        <v>930</v>
      </c>
      <c r="H22" s="262"/>
    </row>
    <row r="23" spans="2:8" ht="30" customHeight="1" x14ac:dyDescent="0.2">
      <c r="B23" s="264" t="s">
        <v>66</v>
      </c>
      <c r="C23" s="613" t="s">
        <v>857</v>
      </c>
      <c r="D23" s="266">
        <v>3</v>
      </c>
      <c r="E23" s="267"/>
      <c r="F23" s="268" t="s">
        <v>66</v>
      </c>
      <c r="G23" s="613" t="s">
        <v>857</v>
      </c>
      <c r="H23" s="269">
        <v>3</v>
      </c>
    </row>
    <row r="24" spans="2:8" ht="30" customHeight="1" x14ac:dyDescent="0.2">
      <c r="B24" s="264" t="s">
        <v>69</v>
      </c>
      <c r="C24" s="270"/>
      <c r="D24" s="266"/>
      <c r="E24" s="267"/>
      <c r="F24" s="268" t="s">
        <v>69</v>
      </c>
      <c r="G24" s="270"/>
      <c r="H24" s="269"/>
    </row>
    <row r="25" spans="2:8" ht="30" customHeight="1" x14ac:dyDescent="0.2">
      <c r="B25" s="264" t="s">
        <v>70</v>
      </c>
      <c r="C25" s="270"/>
      <c r="D25" s="266"/>
      <c r="E25" s="267"/>
      <c r="F25" s="268" t="s">
        <v>70</v>
      </c>
      <c r="G25" s="270"/>
      <c r="H25" s="269"/>
    </row>
    <row r="26" spans="2:8" ht="30" customHeight="1" x14ac:dyDescent="0.2">
      <c r="B26" s="264" t="s">
        <v>74</v>
      </c>
      <c r="C26" s="270"/>
      <c r="D26" s="266"/>
      <c r="E26" s="267"/>
      <c r="F26" s="268" t="s">
        <v>74</v>
      </c>
      <c r="G26" s="270"/>
      <c r="H26" s="269"/>
    </row>
    <row r="27" spans="2:8" ht="30" customHeight="1" x14ac:dyDescent="0.2">
      <c r="B27" s="271"/>
      <c r="C27" s="272" t="s">
        <v>926</v>
      </c>
      <c r="D27" s="285"/>
      <c r="E27" s="273"/>
      <c r="F27" s="274"/>
      <c r="G27" s="272" t="s">
        <v>929</v>
      </c>
      <c r="H27" s="286"/>
    </row>
    <row r="28" spans="2:8" ht="30" customHeight="1" x14ac:dyDescent="0.2">
      <c r="B28" s="264" t="s">
        <v>66</v>
      </c>
      <c r="C28" s="265" t="s">
        <v>945</v>
      </c>
      <c r="D28" s="266">
        <v>2</v>
      </c>
      <c r="E28" s="267"/>
      <c r="F28" s="268" t="s">
        <v>66</v>
      </c>
      <c r="G28" s="265" t="s">
        <v>858</v>
      </c>
      <c r="H28" s="269"/>
    </row>
    <row r="29" spans="2:8" ht="30" customHeight="1" thickBot="1" x14ac:dyDescent="0.25">
      <c r="B29" s="276" t="s">
        <v>69</v>
      </c>
      <c r="C29" s="277"/>
      <c r="D29" s="278"/>
      <c r="E29" s="267"/>
      <c r="F29" s="279" t="s">
        <v>69</v>
      </c>
      <c r="G29" s="277"/>
      <c r="H29" s="280"/>
    </row>
    <row r="30" spans="2:8" ht="30" customHeight="1" thickBot="1" x14ac:dyDescent="0.25">
      <c r="B30" s="294"/>
      <c r="C30" s="295" t="s">
        <v>927</v>
      </c>
      <c r="D30" s="297">
        <f>D21-D23+D28</f>
        <v>120</v>
      </c>
      <c r="E30" s="287"/>
      <c r="F30" s="298"/>
      <c r="G30" s="295" t="s">
        <v>928</v>
      </c>
      <c r="H30" s="296">
        <f>H21-H23</f>
        <v>116</v>
      </c>
    </row>
    <row r="31" spans="2:8" x14ac:dyDescent="0.2">
      <c r="B31" s="288"/>
      <c r="C31" s="288"/>
    </row>
  </sheetData>
  <sheetProtection selectLockedCells="1" selectUnlockedCells="1"/>
  <mergeCells count="22">
    <mergeCell ref="B4:H4"/>
    <mergeCell ref="B19:B20"/>
    <mergeCell ref="C19:C20"/>
    <mergeCell ref="D19:D20"/>
    <mergeCell ref="F19:F20"/>
    <mergeCell ref="B6:B7"/>
    <mergeCell ref="C6:C7"/>
    <mergeCell ref="D6:D7"/>
    <mergeCell ref="E17:E20"/>
    <mergeCell ref="E6:E7"/>
    <mergeCell ref="G19:G20"/>
    <mergeCell ref="H19:H20"/>
    <mergeCell ref="O7:O9"/>
    <mergeCell ref="F6:F7"/>
    <mergeCell ref="G6:G7"/>
    <mergeCell ref="H6:H7"/>
    <mergeCell ref="J7:J9"/>
    <mergeCell ref="M7:M9"/>
    <mergeCell ref="I7:I9"/>
    <mergeCell ref="K7:K9"/>
    <mergeCell ref="L7:L9"/>
    <mergeCell ref="N7:N9"/>
  </mergeCells>
  <phoneticPr fontId="3" type="noConversion"/>
  <printOptions horizontalCentered="1"/>
  <pageMargins left="0.35433070866141736" right="0.51181102362204722" top="0.74803149606299213" bottom="0.74803149606299213" header="0.31496062992125984" footer="0.31496062992125984"/>
  <pageSetup scale="65" orientation="landscape" r:id="rId1"/>
  <headerFooter alignWithMargins="0"/>
  <ignoredErrors>
    <ignoredError sqref="B10:B16 F23:F29 B23:B29 F10:F16" numberStoredAsText="1"/>
  </ignoredError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4">
    <tabColor theme="6" tint="0.59999389629810485"/>
  </sheetPr>
  <dimension ref="A2:P70"/>
  <sheetViews>
    <sheetView showGridLines="0" tabSelected="1" zoomScale="115" zoomScaleNormal="115" workbookViewId="0">
      <selection activeCell="B23" sqref="B23:M23"/>
    </sheetView>
  </sheetViews>
  <sheetFormatPr defaultColWidth="18" defaultRowHeight="12.75" x14ac:dyDescent="0.2"/>
  <cols>
    <col min="1" max="1" width="2.85546875" style="6" customWidth="1"/>
    <col min="2" max="2" width="11.85546875" style="6" customWidth="1"/>
    <col min="3" max="4" width="12.7109375" style="6" customWidth="1"/>
    <col min="5" max="5" width="12.5703125" style="6" customWidth="1"/>
    <col min="6" max="14" width="12.7109375" style="6" customWidth="1"/>
    <col min="15" max="15" width="13.42578125" style="6" bestFit="1" customWidth="1"/>
    <col min="16" max="16" width="10" style="6" customWidth="1"/>
    <col min="17" max="254" width="9.140625" style="6" customWidth="1"/>
    <col min="255" max="16384" width="18" style="6"/>
  </cols>
  <sheetData>
    <row r="2" spans="2:16" x14ac:dyDescent="0.2">
      <c r="N2" s="34" t="s">
        <v>358</v>
      </c>
    </row>
    <row r="4" spans="2:16" ht="15.75" x14ac:dyDescent="0.2">
      <c r="B4" s="935" t="s">
        <v>985</v>
      </c>
      <c r="C4" s="935"/>
      <c r="D4" s="935"/>
      <c r="E4" s="935"/>
      <c r="F4" s="935"/>
      <c r="G4" s="935"/>
      <c r="H4" s="935"/>
      <c r="I4" s="935"/>
      <c r="J4" s="935"/>
      <c r="K4" s="935"/>
      <c r="L4" s="935"/>
      <c r="M4" s="935"/>
      <c r="N4" s="935"/>
    </row>
    <row r="5" spans="2:16" ht="13.5" thickBot="1" x14ac:dyDescent="0.25">
      <c r="B5" s="299"/>
      <c r="C5" s="299"/>
      <c r="D5" s="299"/>
      <c r="E5" s="299"/>
      <c r="F5" s="299"/>
      <c r="G5" s="299"/>
      <c r="H5" s="299"/>
      <c r="I5" s="299"/>
      <c r="J5" s="299"/>
      <c r="K5" s="299"/>
      <c r="L5" s="299"/>
      <c r="M5" s="299"/>
      <c r="N5" s="33" t="s">
        <v>45</v>
      </c>
    </row>
    <row r="6" spans="2:16" ht="15" customHeight="1" x14ac:dyDescent="0.2">
      <c r="B6" s="926" t="s">
        <v>803</v>
      </c>
      <c r="C6" s="929" t="s">
        <v>21</v>
      </c>
      <c r="D6" s="930"/>
      <c r="E6" s="931"/>
      <c r="F6" s="932" t="s">
        <v>347</v>
      </c>
      <c r="G6" s="933"/>
      <c r="H6" s="934"/>
      <c r="I6" s="932" t="s">
        <v>93</v>
      </c>
      <c r="J6" s="933"/>
      <c r="K6" s="934"/>
      <c r="L6" s="932" t="s">
        <v>94</v>
      </c>
      <c r="M6" s="933"/>
      <c r="N6" s="934"/>
    </row>
    <row r="7" spans="2:16" ht="12.75" customHeight="1" x14ac:dyDescent="0.2">
      <c r="B7" s="927"/>
      <c r="C7" s="924" t="s">
        <v>48</v>
      </c>
      <c r="D7" s="766" t="s">
        <v>195</v>
      </c>
      <c r="E7" s="921" t="s">
        <v>251</v>
      </c>
      <c r="F7" s="924" t="s">
        <v>48</v>
      </c>
      <c r="G7" s="766" t="s">
        <v>195</v>
      </c>
      <c r="H7" s="921" t="s">
        <v>251</v>
      </c>
      <c r="I7" s="924" t="s">
        <v>48</v>
      </c>
      <c r="J7" s="766" t="s">
        <v>195</v>
      </c>
      <c r="K7" s="921" t="s">
        <v>251</v>
      </c>
      <c r="L7" s="924" t="s">
        <v>48</v>
      </c>
      <c r="M7" s="766" t="s">
        <v>195</v>
      </c>
      <c r="N7" s="921" t="s">
        <v>251</v>
      </c>
    </row>
    <row r="8" spans="2:16" ht="21.75" customHeight="1" thickBot="1" x14ac:dyDescent="0.25">
      <c r="B8" s="928"/>
      <c r="C8" s="925"/>
      <c r="D8" s="767"/>
      <c r="E8" s="922"/>
      <c r="F8" s="925"/>
      <c r="G8" s="767"/>
      <c r="H8" s="922"/>
      <c r="I8" s="925"/>
      <c r="J8" s="767"/>
      <c r="K8" s="922"/>
      <c r="L8" s="925"/>
      <c r="M8" s="767"/>
      <c r="N8" s="922"/>
    </row>
    <row r="9" spans="2:16" x14ac:dyDescent="0.2">
      <c r="B9" s="666" t="s">
        <v>95</v>
      </c>
      <c r="C9" s="616">
        <f>F9+I9+L9</f>
        <v>135</v>
      </c>
      <c r="D9" s="617">
        <f>G9+J9+M9</f>
        <v>11432200</v>
      </c>
      <c r="E9" s="618">
        <f>D9/C9</f>
        <v>84682.962962962964</v>
      </c>
      <c r="F9" s="668">
        <v>134</v>
      </c>
      <c r="G9" s="617">
        <v>11255648</v>
      </c>
      <c r="H9" s="665">
        <f>G9/F9</f>
        <v>83997.373134328358</v>
      </c>
      <c r="I9" s="616"/>
      <c r="J9" s="617"/>
      <c r="K9" s="618"/>
      <c r="L9" s="668">
        <v>1</v>
      </c>
      <c r="M9" s="617">
        <v>176552</v>
      </c>
      <c r="N9" s="618">
        <f>M9/L9</f>
        <v>176552</v>
      </c>
      <c r="O9" s="615"/>
    </row>
    <row r="10" spans="2:16" x14ac:dyDescent="0.2">
      <c r="B10" s="516" t="s">
        <v>96</v>
      </c>
      <c r="C10" s="491">
        <f t="shared" ref="C10:C20" si="0">F10+I10+L10</f>
        <v>135</v>
      </c>
      <c r="D10" s="164">
        <f t="shared" ref="D10:D20" si="1">G10+J10+M10</f>
        <v>11282629</v>
      </c>
      <c r="E10" s="167">
        <f t="shared" ref="E10:E20" si="2">D10/C10</f>
        <v>83575.029629629629</v>
      </c>
      <c r="F10" s="489">
        <v>134</v>
      </c>
      <c r="G10" s="120">
        <v>11107240</v>
      </c>
      <c r="H10" s="505">
        <f t="shared" ref="H10:H17" si="3">G10/F10</f>
        <v>82889.850746268654</v>
      </c>
      <c r="I10" s="494"/>
      <c r="J10" s="120"/>
      <c r="K10" s="167"/>
      <c r="L10" s="492">
        <v>1</v>
      </c>
      <c r="M10" s="164">
        <v>175389</v>
      </c>
      <c r="N10" s="167">
        <f t="shared" ref="N10:N20" si="4">M10/L10</f>
        <v>175389</v>
      </c>
      <c r="O10" s="615"/>
    </row>
    <row r="11" spans="2:16" x14ac:dyDescent="0.2">
      <c r="B11" s="516" t="s">
        <v>97</v>
      </c>
      <c r="C11" s="491">
        <f t="shared" si="0"/>
        <v>135</v>
      </c>
      <c r="D11" s="164">
        <f t="shared" si="1"/>
        <v>11226976</v>
      </c>
      <c r="E11" s="167">
        <f t="shared" si="2"/>
        <v>83162.785185185188</v>
      </c>
      <c r="F11" s="489">
        <v>134</v>
      </c>
      <c r="G11" s="164">
        <v>11051058</v>
      </c>
      <c r="H11" s="505">
        <f t="shared" si="3"/>
        <v>82470.582089552234</v>
      </c>
      <c r="I11" s="494"/>
      <c r="J11" s="120"/>
      <c r="K11" s="167"/>
      <c r="L11" s="489">
        <v>1</v>
      </c>
      <c r="M11" s="164">
        <v>175918</v>
      </c>
      <c r="N11" s="167">
        <f t="shared" si="4"/>
        <v>175918</v>
      </c>
      <c r="O11" s="615"/>
      <c r="P11" s="614"/>
    </row>
    <row r="12" spans="2:16" x14ac:dyDescent="0.2">
      <c r="B12" s="516" t="s">
        <v>98</v>
      </c>
      <c r="C12" s="491">
        <f t="shared" si="0"/>
        <v>134</v>
      </c>
      <c r="D12" s="164">
        <f t="shared" si="1"/>
        <v>11056607</v>
      </c>
      <c r="E12" s="167">
        <f t="shared" si="2"/>
        <v>82511.992537313432</v>
      </c>
      <c r="F12" s="489">
        <v>133</v>
      </c>
      <c r="G12" s="120">
        <v>10871853</v>
      </c>
      <c r="H12" s="505">
        <f t="shared" si="3"/>
        <v>81743.255639097741</v>
      </c>
      <c r="I12" s="494"/>
      <c r="J12" s="120"/>
      <c r="K12" s="167"/>
      <c r="L12" s="492">
        <v>1</v>
      </c>
      <c r="M12" s="164">
        <v>184754</v>
      </c>
      <c r="N12" s="167">
        <f t="shared" si="4"/>
        <v>184754</v>
      </c>
      <c r="O12" s="615"/>
      <c r="P12" s="614"/>
    </row>
    <row r="13" spans="2:16" x14ac:dyDescent="0.2">
      <c r="B13" s="516" t="s">
        <v>99</v>
      </c>
      <c r="C13" s="491">
        <f t="shared" si="0"/>
        <v>134</v>
      </c>
      <c r="D13" s="164">
        <f t="shared" si="1"/>
        <v>11945974</v>
      </c>
      <c r="E13" s="167">
        <f t="shared" si="2"/>
        <v>89149.059701492544</v>
      </c>
      <c r="F13" s="489">
        <v>133</v>
      </c>
      <c r="G13" s="164">
        <v>11766871</v>
      </c>
      <c r="H13" s="505">
        <f t="shared" si="3"/>
        <v>88472.71428571429</v>
      </c>
      <c r="I13" s="494"/>
      <c r="J13" s="120"/>
      <c r="K13" s="167"/>
      <c r="L13" s="489">
        <v>1</v>
      </c>
      <c r="M13" s="164">
        <v>179103</v>
      </c>
      <c r="N13" s="167">
        <f t="shared" si="4"/>
        <v>179103</v>
      </c>
      <c r="O13" s="615"/>
      <c r="P13" s="614"/>
    </row>
    <row r="14" spans="2:16" x14ac:dyDescent="0.2">
      <c r="B14" s="516" t="s">
        <v>100</v>
      </c>
      <c r="C14" s="491">
        <f t="shared" si="0"/>
        <v>132</v>
      </c>
      <c r="D14" s="164">
        <f t="shared" si="1"/>
        <v>10941088</v>
      </c>
      <c r="E14" s="167">
        <f t="shared" si="2"/>
        <v>82887.030303030304</v>
      </c>
      <c r="F14" s="489">
        <v>131</v>
      </c>
      <c r="G14" s="120">
        <v>10770287</v>
      </c>
      <c r="H14" s="505">
        <f t="shared" si="3"/>
        <v>82215.931297709918</v>
      </c>
      <c r="I14" s="494"/>
      <c r="J14" s="120"/>
      <c r="K14" s="167"/>
      <c r="L14" s="492">
        <v>1</v>
      </c>
      <c r="M14" s="164">
        <v>170801</v>
      </c>
      <c r="N14" s="167">
        <f t="shared" si="4"/>
        <v>170801</v>
      </c>
      <c r="O14" s="615"/>
    </row>
    <row r="15" spans="2:16" x14ac:dyDescent="0.2">
      <c r="B15" s="516" t="s">
        <v>101</v>
      </c>
      <c r="C15" s="491">
        <f t="shared" si="0"/>
        <v>131</v>
      </c>
      <c r="D15" s="164">
        <f t="shared" si="1"/>
        <v>11154865</v>
      </c>
      <c r="E15" s="167">
        <f t="shared" si="2"/>
        <v>85151.64122137404</v>
      </c>
      <c r="F15" s="489">
        <v>130</v>
      </c>
      <c r="G15" s="120">
        <v>10977830</v>
      </c>
      <c r="H15" s="505">
        <f t="shared" si="3"/>
        <v>84444.846153846156</v>
      </c>
      <c r="I15" s="494"/>
      <c r="J15" s="120"/>
      <c r="K15" s="167"/>
      <c r="L15" s="489">
        <v>1</v>
      </c>
      <c r="M15" s="164">
        <v>177035</v>
      </c>
      <c r="N15" s="167">
        <f t="shared" si="4"/>
        <v>177035</v>
      </c>
      <c r="O15" s="615"/>
    </row>
    <row r="16" spans="2:16" x14ac:dyDescent="0.2">
      <c r="B16" s="516" t="s">
        <v>102</v>
      </c>
      <c r="C16" s="491">
        <f t="shared" si="0"/>
        <v>131</v>
      </c>
      <c r="D16" s="164">
        <f t="shared" si="1"/>
        <v>11047586</v>
      </c>
      <c r="E16" s="167">
        <f t="shared" si="2"/>
        <v>84332.717557251905</v>
      </c>
      <c r="F16" s="489">
        <v>130</v>
      </c>
      <c r="G16" s="120">
        <v>10870801</v>
      </c>
      <c r="H16" s="505">
        <f t="shared" si="3"/>
        <v>83621.546153846153</v>
      </c>
      <c r="I16" s="494"/>
      <c r="J16" s="120"/>
      <c r="K16" s="167"/>
      <c r="L16" s="492">
        <v>1</v>
      </c>
      <c r="M16" s="164">
        <v>176785</v>
      </c>
      <c r="N16" s="167">
        <f t="shared" si="4"/>
        <v>176785</v>
      </c>
      <c r="O16" s="615"/>
    </row>
    <row r="17" spans="1:15" x14ac:dyDescent="0.2">
      <c r="B17" s="516" t="s">
        <v>103</v>
      </c>
      <c r="C17" s="491">
        <f t="shared" si="0"/>
        <v>130</v>
      </c>
      <c r="D17" s="164">
        <f t="shared" si="1"/>
        <v>11110576</v>
      </c>
      <c r="E17" s="167">
        <f t="shared" si="2"/>
        <v>85465.969230769231</v>
      </c>
      <c r="F17" s="489">
        <v>129</v>
      </c>
      <c r="G17" s="120">
        <v>10934041</v>
      </c>
      <c r="H17" s="505">
        <f t="shared" si="3"/>
        <v>84760.007751937985</v>
      </c>
      <c r="I17" s="494"/>
      <c r="J17" s="120"/>
      <c r="K17" s="167"/>
      <c r="L17" s="489">
        <v>1</v>
      </c>
      <c r="M17" s="164">
        <v>176535</v>
      </c>
      <c r="N17" s="167">
        <f t="shared" si="4"/>
        <v>176535</v>
      </c>
      <c r="O17" s="615"/>
    </row>
    <row r="18" spans="1:15" x14ac:dyDescent="0.2">
      <c r="B18" s="516" t="s">
        <v>104</v>
      </c>
      <c r="C18" s="491">
        <f t="shared" si="0"/>
        <v>129</v>
      </c>
      <c r="D18" s="164">
        <f t="shared" si="1"/>
        <v>11233056</v>
      </c>
      <c r="E18" s="167">
        <f t="shared" si="2"/>
        <v>87077.953488372092</v>
      </c>
      <c r="F18" s="489">
        <v>128</v>
      </c>
      <c r="G18" s="120">
        <v>11056021</v>
      </c>
      <c r="H18" s="505">
        <f>G18/F18</f>
        <v>86375.1640625</v>
      </c>
      <c r="I18" s="494"/>
      <c r="J18" s="120"/>
      <c r="K18" s="167"/>
      <c r="L18" s="492">
        <v>1</v>
      </c>
      <c r="M18" s="164">
        <v>177035</v>
      </c>
      <c r="N18" s="167">
        <f t="shared" si="4"/>
        <v>177035</v>
      </c>
      <c r="O18" s="615"/>
    </row>
    <row r="19" spans="1:15" x14ac:dyDescent="0.2">
      <c r="B19" s="516" t="s">
        <v>105</v>
      </c>
      <c r="C19" s="491">
        <f t="shared" si="0"/>
        <v>128</v>
      </c>
      <c r="D19" s="164">
        <f t="shared" si="1"/>
        <v>13672822</v>
      </c>
      <c r="E19" s="167">
        <f t="shared" si="2"/>
        <v>106818.921875</v>
      </c>
      <c r="F19" s="489">
        <v>127</v>
      </c>
      <c r="G19" s="120">
        <v>13483511</v>
      </c>
      <c r="H19" s="505">
        <f t="shared" ref="H19:H20" si="5">G19/F19</f>
        <v>106169.37795275591</v>
      </c>
      <c r="I19" s="494"/>
      <c r="J19" s="120"/>
      <c r="K19" s="167"/>
      <c r="L19" s="489">
        <v>1</v>
      </c>
      <c r="M19" s="164">
        <v>189311</v>
      </c>
      <c r="N19" s="167">
        <f t="shared" si="4"/>
        <v>189311</v>
      </c>
      <c r="O19" s="615"/>
    </row>
    <row r="20" spans="1:15" x14ac:dyDescent="0.2">
      <c r="B20" s="516" t="s">
        <v>106</v>
      </c>
      <c r="C20" s="491">
        <f t="shared" si="0"/>
        <v>127</v>
      </c>
      <c r="D20" s="164">
        <f t="shared" si="1"/>
        <v>13672822</v>
      </c>
      <c r="E20" s="167">
        <f t="shared" si="2"/>
        <v>107660.0157480315</v>
      </c>
      <c r="F20" s="489">
        <v>126</v>
      </c>
      <c r="G20" s="120">
        <v>13482893</v>
      </c>
      <c r="H20" s="505">
        <f t="shared" si="5"/>
        <v>107007.08730158731</v>
      </c>
      <c r="I20" s="494"/>
      <c r="J20" s="120"/>
      <c r="K20" s="167"/>
      <c r="L20" s="492">
        <v>1</v>
      </c>
      <c r="M20" s="164">
        <v>189929</v>
      </c>
      <c r="N20" s="167">
        <f t="shared" si="4"/>
        <v>189929</v>
      </c>
      <c r="O20" s="615"/>
    </row>
    <row r="21" spans="1:15" x14ac:dyDescent="0.2">
      <c r="B21" s="517" t="s">
        <v>21</v>
      </c>
      <c r="C21" s="494">
        <f t="shared" ref="C21:N21" si="6">SUM(C9:C20)</f>
        <v>1581</v>
      </c>
      <c r="D21" s="120">
        <f t="shared" si="6"/>
        <v>139777201</v>
      </c>
      <c r="E21" s="121">
        <f t="shared" si="6"/>
        <v>1062476.0794404128</v>
      </c>
      <c r="F21" s="492">
        <f>SUM(F9:F20)</f>
        <v>1569</v>
      </c>
      <c r="G21" s="120">
        <f t="shared" si="6"/>
        <v>137628054</v>
      </c>
      <c r="H21" s="507">
        <f t="shared" si="6"/>
        <v>1054167.7365691448</v>
      </c>
      <c r="I21" s="494"/>
      <c r="J21" s="120"/>
      <c r="K21" s="167"/>
      <c r="L21" s="492">
        <f t="shared" si="6"/>
        <v>12</v>
      </c>
      <c r="M21" s="120">
        <f t="shared" si="6"/>
        <v>2149147</v>
      </c>
      <c r="N21" s="121">
        <f t="shared" si="6"/>
        <v>2149147</v>
      </c>
    </row>
    <row r="22" spans="1:15" ht="13.5" thickBot="1" x14ac:dyDescent="0.25">
      <c r="B22" s="519" t="s">
        <v>107</v>
      </c>
      <c r="C22" s="512">
        <f t="shared" ref="C22:N22" si="7">C21/12</f>
        <v>131.75</v>
      </c>
      <c r="D22" s="526">
        <f t="shared" si="7"/>
        <v>11648100.083333334</v>
      </c>
      <c r="E22" s="667">
        <f t="shared" si="7"/>
        <v>88539.673286701072</v>
      </c>
      <c r="F22" s="667"/>
      <c r="G22" s="526">
        <f t="shared" si="7"/>
        <v>11469004.5</v>
      </c>
      <c r="H22" s="669">
        <f t="shared" si="7"/>
        <v>87847.311380762068</v>
      </c>
      <c r="I22" s="512"/>
      <c r="J22" s="526"/>
      <c r="K22" s="667"/>
      <c r="L22" s="497">
        <f t="shared" si="7"/>
        <v>1</v>
      </c>
      <c r="M22" s="526">
        <f t="shared" si="7"/>
        <v>179095.58333333334</v>
      </c>
      <c r="N22" s="667">
        <f t="shared" si="7"/>
        <v>179095.58333333334</v>
      </c>
      <c r="O22" s="614"/>
    </row>
    <row r="23" spans="1:15" x14ac:dyDescent="0.2">
      <c r="B23" s="938" t="s">
        <v>346</v>
      </c>
      <c r="C23" s="938"/>
      <c r="D23" s="938"/>
      <c r="E23" s="938"/>
      <c r="F23" s="938"/>
      <c r="G23" s="938"/>
      <c r="H23" s="938"/>
      <c r="I23" s="938"/>
      <c r="J23" s="938"/>
      <c r="K23" s="938"/>
      <c r="L23" s="938"/>
      <c r="M23" s="938"/>
    </row>
    <row r="24" spans="1:15" x14ac:dyDescent="0.2">
      <c r="B24" s="937" t="s">
        <v>920</v>
      </c>
      <c r="C24" s="937"/>
      <c r="D24" s="937"/>
      <c r="E24" s="937"/>
      <c r="F24" s="937"/>
      <c r="G24" s="937"/>
    </row>
    <row r="28" spans="1:15" ht="15.75" x14ac:dyDescent="0.2">
      <c r="B28" s="935" t="s">
        <v>986</v>
      </c>
      <c r="C28" s="935"/>
      <c r="D28" s="935"/>
      <c r="E28" s="935"/>
      <c r="F28" s="935"/>
      <c r="G28" s="935"/>
      <c r="H28" s="935"/>
      <c r="I28" s="935"/>
      <c r="J28" s="935"/>
      <c r="K28" s="935"/>
      <c r="L28" s="935"/>
      <c r="M28" s="935"/>
      <c r="N28" s="935"/>
    </row>
    <row r="29" spans="1:15" ht="15" thickBot="1" x14ac:dyDescent="0.25">
      <c r="B29" s="502"/>
      <c r="C29" s="472"/>
      <c r="D29" s="472"/>
      <c r="E29" s="472"/>
      <c r="F29" s="472"/>
      <c r="G29" s="253"/>
      <c r="H29" s="253"/>
      <c r="I29" s="253"/>
      <c r="J29" s="253"/>
      <c r="K29" s="253"/>
      <c r="L29" s="253"/>
      <c r="M29" s="253"/>
      <c r="N29" s="33" t="s">
        <v>45</v>
      </c>
    </row>
    <row r="30" spans="1:15" ht="15" customHeight="1" x14ac:dyDescent="0.2">
      <c r="B30" s="926" t="s">
        <v>804</v>
      </c>
      <c r="C30" s="929" t="s">
        <v>21</v>
      </c>
      <c r="D30" s="930"/>
      <c r="E30" s="931"/>
      <c r="F30" s="932" t="s">
        <v>196</v>
      </c>
      <c r="G30" s="933"/>
      <c r="H30" s="934"/>
      <c r="I30" s="932" t="s">
        <v>93</v>
      </c>
      <c r="J30" s="933"/>
      <c r="K30" s="934"/>
      <c r="L30" s="932" t="s">
        <v>94</v>
      </c>
      <c r="M30" s="933"/>
      <c r="N30" s="934"/>
      <c r="O30" s="503"/>
    </row>
    <row r="31" spans="1:15" ht="12.75" customHeight="1" x14ac:dyDescent="0.2">
      <c r="B31" s="927"/>
      <c r="C31" s="924" t="s">
        <v>48</v>
      </c>
      <c r="D31" s="766" t="s">
        <v>195</v>
      </c>
      <c r="E31" s="921" t="s">
        <v>251</v>
      </c>
      <c r="F31" s="924" t="s">
        <v>48</v>
      </c>
      <c r="G31" s="766" t="s">
        <v>195</v>
      </c>
      <c r="H31" s="921" t="s">
        <v>251</v>
      </c>
      <c r="I31" s="924" t="s">
        <v>48</v>
      </c>
      <c r="J31" s="766" t="s">
        <v>195</v>
      </c>
      <c r="K31" s="921" t="s">
        <v>251</v>
      </c>
      <c r="L31" s="924" t="s">
        <v>48</v>
      </c>
      <c r="M31" s="766" t="s">
        <v>195</v>
      </c>
      <c r="N31" s="921" t="s">
        <v>251</v>
      </c>
    </row>
    <row r="32" spans="1:15" ht="21.75" customHeight="1" thickBot="1" x14ac:dyDescent="0.25">
      <c r="A32" s="8"/>
      <c r="B32" s="936"/>
      <c r="C32" s="925"/>
      <c r="D32" s="767"/>
      <c r="E32" s="922"/>
      <c r="F32" s="925"/>
      <c r="G32" s="767"/>
      <c r="H32" s="922"/>
      <c r="I32" s="925"/>
      <c r="J32" s="767"/>
      <c r="K32" s="922"/>
      <c r="L32" s="925"/>
      <c r="M32" s="767"/>
      <c r="N32" s="922"/>
    </row>
    <row r="33" spans="1:14" ht="14.25" customHeight="1" x14ac:dyDescent="0.2">
      <c r="A33" s="8"/>
      <c r="B33" s="504" t="s">
        <v>95</v>
      </c>
      <c r="C33" s="616">
        <f>F33+I33+L33</f>
        <v>127</v>
      </c>
      <c r="D33" s="617">
        <f>G33+J33+M33</f>
        <v>12200000</v>
      </c>
      <c r="E33" s="618">
        <f>D33/C33</f>
        <v>96062.992125984252</v>
      </c>
      <c r="F33" s="668">
        <v>126</v>
      </c>
      <c r="G33" s="617">
        <v>12009000</v>
      </c>
      <c r="H33" s="665">
        <f>G33/F33</f>
        <v>95309.523809523816</v>
      </c>
      <c r="I33" s="616"/>
      <c r="J33" s="617"/>
      <c r="K33" s="618"/>
      <c r="L33" s="668">
        <v>1</v>
      </c>
      <c r="M33" s="617">
        <v>191000</v>
      </c>
      <c r="N33" s="618">
        <f>M33/L33</f>
        <v>191000</v>
      </c>
    </row>
    <row r="34" spans="1:14" ht="14.25" customHeight="1" x14ac:dyDescent="0.2">
      <c r="A34" s="8"/>
      <c r="B34" s="506" t="s">
        <v>96</v>
      </c>
      <c r="C34" s="491">
        <f t="shared" ref="C34:D44" si="8">F34+I34+L34</f>
        <v>127</v>
      </c>
      <c r="D34" s="164">
        <f t="shared" si="8"/>
        <v>12500000</v>
      </c>
      <c r="E34" s="167">
        <f t="shared" ref="E34:E44" si="9">D34/C34</f>
        <v>98425.196850393695</v>
      </c>
      <c r="F34" s="492">
        <v>126</v>
      </c>
      <c r="G34" s="120">
        <v>12309000</v>
      </c>
      <c r="H34" s="505">
        <f t="shared" ref="H34:H44" si="10">G34/F34</f>
        <v>97690.476190476184</v>
      </c>
      <c r="I34" s="494"/>
      <c r="J34" s="120"/>
      <c r="K34" s="167"/>
      <c r="L34" s="492">
        <v>1</v>
      </c>
      <c r="M34" s="120">
        <v>191000</v>
      </c>
      <c r="N34" s="167">
        <f t="shared" ref="N34:N44" si="11">M34/L34</f>
        <v>191000</v>
      </c>
    </row>
    <row r="35" spans="1:14" ht="14.25" customHeight="1" x14ac:dyDescent="0.2">
      <c r="A35" s="8"/>
      <c r="B35" s="506" t="s">
        <v>97</v>
      </c>
      <c r="C35" s="491">
        <f t="shared" si="8"/>
        <v>132</v>
      </c>
      <c r="D35" s="164">
        <f t="shared" si="8"/>
        <v>12405912</v>
      </c>
      <c r="E35" s="167">
        <f t="shared" si="9"/>
        <v>93984.181818181823</v>
      </c>
      <c r="F35" s="492">
        <v>126</v>
      </c>
      <c r="G35" s="120">
        <v>11809000</v>
      </c>
      <c r="H35" s="505">
        <f t="shared" si="10"/>
        <v>93722.222222222219</v>
      </c>
      <c r="I35" s="494">
        <v>5</v>
      </c>
      <c r="J35" s="120">
        <v>405912</v>
      </c>
      <c r="K35" s="167">
        <f>J35/I35</f>
        <v>81182.399999999994</v>
      </c>
      <c r="L35" s="489">
        <v>1</v>
      </c>
      <c r="M35" s="120">
        <v>191000</v>
      </c>
      <c r="N35" s="167">
        <f t="shared" si="11"/>
        <v>191000</v>
      </c>
    </row>
    <row r="36" spans="1:14" ht="14.25" customHeight="1" x14ac:dyDescent="0.2">
      <c r="A36" s="8"/>
      <c r="B36" s="506" t="s">
        <v>98</v>
      </c>
      <c r="C36" s="491">
        <f t="shared" si="8"/>
        <v>132</v>
      </c>
      <c r="D36" s="164">
        <f t="shared" si="8"/>
        <v>13005912</v>
      </c>
      <c r="E36" s="167">
        <f t="shared" si="9"/>
        <v>98529.636363636368</v>
      </c>
      <c r="F36" s="492">
        <v>126</v>
      </c>
      <c r="G36" s="120">
        <v>12409000</v>
      </c>
      <c r="H36" s="505">
        <f t="shared" si="10"/>
        <v>98484.126984126982</v>
      </c>
      <c r="I36" s="494">
        <v>5</v>
      </c>
      <c r="J36" s="120">
        <v>405912</v>
      </c>
      <c r="K36" s="167">
        <f t="shared" ref="K36:K44" si="12">J36/I36</f>
        <v>81182.399999999994</v>
      </c>
      <c r="L36" s="492">
        <v>1</v>
      </c>
      <c r="M36" s="120">
        <v>191000</v>
      </c>
      <c r="N36" s="167">
        <f t="shared" si="11"/>
        <v>191000</v>
      </c>
    </row>
    <row r="37" spans="1:14" ht="14.25" customHeight="1" x14ac:dyDescent="0.2">
      <c r="A37" s="8"/>
      <c r="B37" s="506" t="s">
        <v>99</v>
      </c>
      <c r="C37" s="491">
        <f t="shared" si="8"/>
        <v>132</v>
      </c>
      <c r="D37" s="164">
        <f t="shared" si="8"/>
        <v>12905912</v>
      </c>
      <c r="E37" s="167">
        <f t="shared" si="9"/>
        <v>97772.060606060608</v>
      </c>
      <c r="F37" s="492">
        <v>126</v>
      </c>
      <c r="G37" s="120">
        <v>12309000</v>
      </c>
      <c r="H37" s="505">
        <f t="shared" si="10"/>
        <v>97690.476190476184</v>
      </c>
      <c r="I37" s="494">
        <v>5</v>
      </c>
      <c r="J37" s="120">
        <v>405912</v>
      </c>
      <c r="K37" s="167">
        <f t="shared" si="12"/>
        <v>81182.399999999994</v>
      </c>
      <c r="L37" s="489">
        <v>1</v>
      </c>
      <c r="M37" s="120">
        <v>191000</v>
      </c>
      <c r="N37" s="167">
        <f t="shared" si="11"/>
        <v>191000</v>
      </c>
    </row>
    <row r="38" spans="1:14" ht="14.25" customHeight="1" x14ac:dyDescent="0.2">
      <c r="A38" s="8"/>
      <c r="B38" s="506" t="s">
        <v>100</v>
      </c>
      <c r="C38" s="491">
        <f t="shared" si="8"/>
        <v>132</v>
      </c>
      <c r="D38" s="164">
        <f t="shared" si="8"/>
        <v>12505912</v>
      </c>
      <c r="E38" s="167">
        <f t="shared" si="9"/>
        <v>94741.757575757569</v>
      </c>
      <c r="F38" s="492">
        <v>126</v>
      </c>
      <c r="G38" s="120">
        <v>11909000</v>
      </c>
      <c r="H38" s="505">
        <f t="shared" si="10"/>
        <v>94515.873015873018</v>
      </c>
      <c r="I38" s="494">
        <v>5</v>
      </c>
      <c r="J38" s="120">
        <v>405912</v>
      </c>
      <c r="K38" s="167">
        <f t="shared" si="12"/>
        <v>81182.399999999994</v>
      </c>
      <c r="L38" s="492">
        <v>1</v>
      </c>
      <c r="M38" s="120">
        <v>191000</v>
      </c>
      <c r="N38" s="167">
        <f t="shared" si="11"/>
        <v>191000</v>
      </c>
    </row>
    <row r="39" spans="1:14" ht="14.25" customHeight="1" x14ac:dyDescent="0.2">
      <c r="A39" s="8"/>
      <c r="B39" s="506" t="s">
        <v>101</v>
      </c>
      <c r="C39" s="491">
        <f t="shared" si="8"/>
        <v>132</v>
      </c>
      <c r="D39" s="164">
        <f t="shared" si="8"/>
        <v>12505912</v>
      </c>
      <c r="E39" s="167">
        <f t="shared" si="9"/>
        <v>94741.757575757569</v>
      </c>
      <c r="F39" s="492">
        <v>126</v>
      </c>
      <c r="G39" s="120">
        <v>11909000</v>
      </c>
      <c r="H39" s="505">
        <f t="shared" si="10"/>
        <v>94515.873015873018</v>
      </c>
      <c r="I39" s="494">
        <v>5</v>
      </c>
      <c r="J39" s="120">
        <v>405912</v>
      </c>
      <c r="K39" s="167">
        <f t="shared" si="12"/>
        <v>81182.399999999994</v>
      </c>
      <c r="L39" s="489">
        <v>1</v>
      </c>
      <c r="M39" s="120">
        <v>191000</v>
      </c>
      <c r="N39" s="167">
        <f t="shared" si="11"/>
        <v>191000</v>
      </c>
    </row>
    <row r="40" spans="1:14" ht="14.25" customHeight="1" x14ac:dyDescent="0.2">
      <c r="A40" s="8"/>
      <c r="B40" s="506" t="s">
        <v>102</v>
      </c>
      <c r="C40" s="491">
        <f t="shared" si="8"/>
        <v>132</v>
      </c>
      <c r="D40" s="164">
        <f t="shared" si="8"/>
        <v>12505912</v>
      </c>
      <c r="E40" s="167">
        <f t="shared" si="9"/>
        <v>94741.757575757569</v>
      </c>
      <c r="F40" s="492">
        <v>126</v>
      </c>
      <c r="G40" s="120">
        <v>11909000</v>
      </c>
      <c r="H40" s="505">
        <f t="shared" si="10"/>
        <v>94515.873015873018</v>
      </c>
      <c r="I40" s="494">
        <v>5</v>
      </c>
      <c r="J40" s="120">
        <v>405912</v>
      </c>
      <c r="K40" s="167">
        <f t="shared" si="12"/>
        <v>81182.399999999994</v>
      </c>
      <c r="L40" s="492">
        <v>1</v>
      </c>
      <c r="M40" s="120">
        <v>191000</v>
      </c>
      <c r="N40" s="167">
        <f t="shared" si="11"/>
        <v>191000</v>
      </c>
    </row>
    <row r="41" spans="1:14" ht="14.25" customHeight="1" x14ac:dyDescent="0.2">
      <c r="A41" s="8"/>
      <c r="B41" s="506" t="s">
        <v>103</v>
      </c>
      <c r="C41" s="491">
        <f t="shared" si="8"/>
        <v>132</v>
      </c>
      <c r="D41" s="164">
        <f t="shared" si="8"/>
        <v>12505912</v>
      </c>
      <c r="E41" s="167">
        <f t="shared" si="9"/>
        <v>94741.757575757569</v>
      </c>
      <c r="F41" s="492">
        <v>126</v>
      </c>
      <c r="G41" s="120">
        <v>11909000</v>
      </c>
      <c r="H41" s="505">
        <f t="shared" si="10"/>
        <v>94515.873015873018</v>
      </c>
      <c r="I41" s="494">
        <v>5</v>
      </c>
      <c r="J41" s="120">
        <v>405912</v>
      </c>
      <c r="K41" s="167">
        <f t="shared" si="12"/>
        <v>81182.399999999994</v>
      </c>
      <c r="L41" s="489">
        <v>1</v>
      </c>
      <c r="M41" s="120">
        <v>191000</v>
      </c>
      <c r="N41" s="167">
        <f t="shared" si="11"/>
        <v>191000</v>
      </c>
    </row>
    <row r="42" spans="1:14" ht="14.25" customHeight="1" x14ac:dyDescent="0.2">
      <c r="A42" s="8"/>
      <c r="B42" s="506" t="s">
        <v>104</v>
      </c>
      <c r="C42" s="491">
        <f t="shared" si="8"/>
        <v>132</v>
      </c>
      <c r="D42" s="164">
        <f t="shared" si="8"/>
        <v>12505912</v>
      </c>
      <c r="E42" s="167">
        <f t="shared" si="9"/>
        <v>94741.757575757569</v>
      </c>
      <c r="F42" s="492">
        <v>126</v>
      </c>
      <c r="G42" s="120">
        <v>11909000</v>
      </c>
      <c r="H42" s="505">
        <f>G42/F42</f>
        <v>94515.873015873018</v>
      </c>
      <c r="I42" s="494">
        <v>5</v>
      </c>
      <c r="J42" s="120">
        <v>405912</v>
      </c>
      <c r="K42" s="167">
        <f t="shared" si="12"/>
        <v>81182.399999999994</v>
      </c>
      <c r="L42" s="492">
        <v>1</v>
      </c>
      <c r="M42" s="120">
        <v>191000</v>
      </c>
      <c r="N42" s="167">
        <f t="shared" si="11"/>
        <v>191000</v>
      </c>
    </row>
    <row r="43" spans="1:14" ht="14.25" customHeight="1" x14ac:dyDescent="0.2">
      <c r="A43" s="8"/>
      <c r="B43" s="506" t="s">
        <v>105</v>
      </c>
      <c r="C43" s="491">
        <f t="shared" si="8"/>
        <v>132</v>
      </c>
      <c r="D43" s="164">
        <f t="shared" si="8"/>
        <v>14014352</v>
      </c>
      <c r="E43" s="167">
        <f t="shared" si="9"/>
        <v>106169.33333333333</v>
      </c>
      <c r="F43" s="492">
        <v>126</v>
      </c>
      <c r="G43" s="120">
        <v>13417440</v>
      </c>
      <c r="H43" s="505">
        <f t="shared" si="10"/>
        <v>106487.61904761905</v>
      </c>
      <c r="I43" s="494">
        <v>5</v>
      </c>
      <c r="J43" s="120">
        <v>405912</v>
      </c>
      <c r="K43" s="167">
        <f>J43/I43</f>
        <v>81182.399999999994</v>
      </c>
      <c r="L43" s="489">
        <v>1</v>
      </c>
      <c r="M43" s="120">
        <v>191000</v>
      </c>
      <c r="N43" s="167">
        <f t="shared" si="11"/>
        <v>191000</v>
      </c>
    </row>
    <row r="44" spans="1:14" ht="14.25" customHeight="1" x14ac:dyDescent="0.2">
      <c r="A44" s="8"/>
      <c r="B44" s="506" t="s">
        <v>106</v>
      </c>
      <c r="C44" s="491">
        <f t="shared" si="8"/>
        <v>132</v>
      </c>
      <c r="D44" s="164">
        <f t="shared" si="8"/>
        <v>14014352</v>
      </c>
      <c r="E44" s="167">
        <f t="shared" si="9"/>
        <v>106169.33333333333</v>
      </c>
      <c r="F44" s="492">
        <v>126</v>
      </c>
      <c r="G44" s="120">
        <v>13417440</v>
      </c>
      <c r="H44" s="505">
        <f t="shared" si="10"/>
        <v>106487.61904761905</v>
      </c>
      <c r="I44" s="494">
        <v>5</v>
      </c>
      <c r="J44" s="120">
        <v>405912</v>
      </c>
      <c r="K44" s="167">
        <f t="shared" si="12"/>
        <v>81182.399999999994</v>
      </c>
      <c r="L44" s="492">
        <v>1</v>
      </c>
      <c r="M44" s="120">
        <v>191000</v>
      </c>
      <c r="N44" s="167">
        <f t="shared" si="11"/>
        <v>191000</v>
      </c>
    </row>
    <row r="45" spans="1:14" ht="14.25" customHeight="1" x14ac:dyDescent="0.2">
      <c r="A45" s="8"/>
      <c r="B45" s="508" t="s">
        <v>21</v>
      </c>
      <c r="C45" s="494">
        <f t="shared" ref="C45:N45" si="13">SUM(C33:C44)</f>
        <v>1574</v>
      </c>
      <c r="D45" s="120">
        <f t="shared" si="13"/>
        <v>153576000</v>
      </c>
      <c r="E45" s="121">
        <f t="shared" si="13"/>
        <v>1170821.5223097112</v>
      </c>
      <c r="F45" s="492">
        <f t="shared" si="13"/>
        <v>1512</v>
      </c>
      <c r="G45" s="120">
        <f t="shared" si="13"/>
        <v>147224880</v>
      </c>
      <c r="H45" s="507">
        <f t="shared" si="13"/>
        <v>1168451.4285714286</v>
      </c>
      <c r="I45" s="494">
        <f t="shared" si="13"/>
        <v>50</v>
      </c>
      <c r="J45" s="120">
        <f t="shared" si="13"/>
        <v>4059120</v>
      </c>
      <c r="K45" s="121">
        <f t="shared" si="13"/>
        <v>811824.00000000012</v>
      </c>
      <c r="L45" s="492">
        <f t="shared" si="13"/>
        <v>12</v>
      </c>
      <c r="M45" s="120">
        <f t="shared" si="13"/>
        <v>2292000</v>
      </c>
      <c r="N45" s="121">
        <f t="shared" si="13"/>
        <v>2292000</v>
      </c>
    </row>
    <row r="46" spans="1:14" ht="14.25" customHeight="1" thickBot="1" x14ac:dyDescent="0.25">
      <c r="A46" s="8"/>
      <c r="B46" s="511" t="s">
        <v>107</v>
      </c>
      <c r="C46" s="512">
        <f t="shared" ref="C46:N46" si="14">C45/12</f>
        <v>131.16666666666666</v>
      </c>
      <c r="D46" s="526">
        <f t="shared" si="14"/>
        <v>12798000</v>
      </c>
      <c r="E46" s="667">
        <f t="shared" si="14"/>
        <v>97568.460192475934</v>
      </c>
      <c r="F46" s="497">
        <f t="shared" si="14"/>
        <v>126</v>
      </c>
      <c r="G46" s="526">
        <f t="shared" si="14"/>
        <v>12268740</v>
      </c>
      <c r="H46" s="669">
        <f t="shared" si="14"/>
        <v>97370.952380952382</v>
      </c>
      <c r="I46" s="512">
        <f>I45/12</f>
        <v>4.166666666666667</v>
      </c>
      <c r="J46" s="526">
        <f>J45/10</f>
        <v>405912</v>
      </c>
      <c r="K46" s="667">
        <f>K45/10</f>
        <v>81182.400000000009</v>
      </c>
      <c r="L46" s="497">
        <f t="shared" si="14"/>
        <v>1</v>
      </c>
      <c r="M46" s="526">
        <f t="shared" si="14"/>
        <v>191000</v>
      </c>
      <c r="N46" s="667">
        <f t="shared" si="14"/>
        <v>191000</v>
      </c>
    </row>
    <row r="47" spans="1:14" ht="14.25" x14ac:dyDescent="0.2">
      <c r="B47" s="923" t="s">
        <v>987</v>
      </c>
      <c r="C47" s="923"/>
      <c r="D47" s="923"/>
      <c r="E47" s="923"/>
      <c r="F47" s="923"/>
      <c r="G47" s="923"/>
      <c r="H47" s="923"/>
      <c r="I47" s="923"/>
      <c r="J47" s="923"/>
      <c r="K47" s="923"/>
      <c r="L47" s="923"/>
      <c r="M47" s="923"/>
      <c r="N47" s="253"/>
    </row>
    <row r="51" spans="2:14" ht="15.75" x14ac:dyDescent="0.2">
      <c r="B51" s="935" t="s">
        <v>988</v>
      </c>
      <c r="C51" s="935"/>
      <c r="D51" s="935"/>
      <c r="E51" s="935"/>
      <c r="F51" s="935"/>
      <c r="G51" s="935"/>
      <c r="H51" s="935"/>
      <c r="I51" s="935"/>
      <c r="J51" s="935"/>
      <c r="K51" s="935"/>
      <c r="L51" s="935"/>
      <c r="M51" s="935"/>
      <c r="N51" s="935"/>
    </row>
    <row r="52" spans="2:14" ht="15" thickBot="1" x14ac:dyDescent="0.25">
      <c r="B52" s="502"/>
      <c r="C52" s="472"/>
      <c r="D52" s="472"/>
      <c r="E52" s="472"/>
      <c r="F52" s="472"/>
      <c r="G52" s="253"/>
      <c r="H52" s="253"/>
      <c r="I52" s="253"/>
      <c r="J52" s="253"/>
      <c r="K52" s="253"/>
      <c r="L52" s="253"/>
      <c r="M52" s="253"/>
      <c r="N52" s="33" t="s">
        <v>45</v>
      </c>
    </row>
    <row r="53" spans="2:14" ht="15" customHeight="1" x14ac:dyDescent="0.2">
      <c r="B53" s="926" t="s">
        <v>804</v>
      </c>
      <c r="C53" s="929" t="s">
        <v>21</v>
      </c>
      <c r="D53" s="930"/>
      <c r="E53" s="931"/>
      <c r="F53" s="932" t="s">
        <v>196</v>
      </c>
      <c r="G53" s="933"/>
      <c r="H53" s="934"/>
      <c r="I53" s="932" t="s">
        <v>93</v>
      </c>
      <c r="J53" s="933"/>
      <c r="K53" s="934"/>
      <c r="L53" s="932" t="s">
        <v>94</v>
      </c>
      <c r="M53" s="933"/>
      <c r="N53" s="934"/>
    </row>
    <row r="54" spans="2:14" ht="12.75" customHeight="1" x14ac:dyDescent="0.2">
      <c r="B54" s="927"/>
      <c r="C54" s="924" t="s">
        <v>48</v>
      </c>
      <c r="D54" s="766" t="s">
        <v>195</v>
      </c>
      <c r="E54" s="921" t="s">
        <v>251</v>
      </c>
      <c r="F54" s="924" t="s">
        <v>48</v>
      </c>
      <c r="G54" s="766" t="s">
        <v>195</v>
      </c>
      <c r="H54" s="921" t="s">
        <v>251</v>
      </c>
      <c r="I54" s="924" t="s">
        <v>48</v>
      </c>
      <c r="J54" s="766" t="s">
        <v>195</v>
      </c>
      <c r="K54" s="921" t="s">
        <v>251</v>
      </c>
      <c r="L54" s="924" t="s">
        <v>48</v>
      </c>
      <c r="M54" s="766" t="s">
        <v>195</v>
      </c>
      <c r="N54" s="921" t="s">
        <v>251</v>
      </c>
    </row>
    <row r="55" spans="2:14" ht="13.5" thickBot="1" x14ac:dyDescent="0.25">
      <c r="B55" s="928"/>
      <c r="C55" s="925"/>
      <c r="D55" s="767"/>
      <c r="E55" s="922"/>
      <c r="F55" s="925"/>
      <c r="G55" s="767"/>
      <c r="H55" s="922"/>
      <c r="I55" s="925"/>
      <c r="J55" s="767"/>
      <c r="K55" s="922"/>
      <c r="L55" s="925"/>
      <c r="M55" s="767"/>
      <c r="N55" s="922"/>
    </row>
    <row r="56" spans="2:14" x14ac:dyDescent="0.2">
      <c r="B56" s="514" t="s">
        <v>95</v>
      </c>
      <c r="C56" s="491">
        <f>F56+I56+L56</f>
        <v>127</v>
      </c>
      <c r="D56" s="164">
        <f>G56+J56+M56</f>
        <v>14048301</v>
      </c>
      <c r="E56" s="167">
        <f>D56/C56</f>
        <v>110616.54330708661</v>
      </c>
      <c r="F56" s="668">
        <v>126</v>
      </c>
      <c r="G56" s="164">
        <v>13828364</v>
      </c>
      <c r="H56" s="167">
        <f>G56/F56</f>
        <v>109748.92063492064</v>
      </c>
      <c r="I56" s="491"/>
      <c r="J56" s="164"/>
      <c r="K56" s="167"/>
      <c r="L56" s="616">
        <v>1</v>
      </c>
      <c r="M56" s="617">
        <v>219937</v>
      </c>
      <c r="N56" s="618">
        <f>M56/L56</f>
        <v>219937</v>
      </c>
    </row>
    <row r="57" spans="2:14" x14ac:dyDescent="0.2">
      <c r="B57" s="516" t="s">
        <v>96</v>
      </c>
      <c r="C57" s="491">
        <f t="shared" ref="C57:D67" si="15">F57+I57+L57</f>
        <v>127</v>
      </c>
      <c r="D57" s="164">
        <f t="shared" si="15"/>
        <v>14393750</v>
      </c>
      <c r="E57" s="167">
        <f t="shared" ref="E57:E67" si="16">D57/C57</f>
        <v>113336.61417322834</v>
      </c>
      <c r="F57" s="492">
        <v>126</v>
      </c>
      <c r="G57" s="120">
        <v>14173813</v>
      </c>
      <c r="H57" s="167">
        <f t="shared" ref="H57:H67" si="17">G57/F57</f>
        <v>112490.57936507936</v>
      </c>
      <c r="I57" s="494"/>
      <c r="J57" s="164"/>
      <c r="K57" s="167"/>
      <c r="L57" s="494">
        <v>1</v>
      </c>
      <c r="M57" s="670">
        <v>219937</v>
      </c>
      <c r="N57" s="167">
        <f t="shared" ref="N57:N67" si="18">M57/L57</f>
        <v>219937</v>
      </c>
    </row>
    <row r="58" spans="2:14" x14ac:dyDescent="0.2">
      <c r="B58" s="516" t="s">
        <v>97</v>
      </c>
      <c r="C58" s="491">
        <f t="shared" si="15"/>
        <v>132</v>
      </c>
      <c r="D58" s="164">
        <f t="shared" si="15"/>
        <v>14285407</v>
      </c>
      <c r="E58" s="167">
        <f t="shared" si="16"/>
        <v>108222.7803030303</v>
      </c>
      <c r="F58" s="492">
        <v>126</v>
      </c>
      <c r="G58" s="120">
        <v>13598062</v>
      </c>
      <c r="H58" s="167">
        <f t="shared" si="17"/>
        <v>107921.12698412698</v>
      </c>
      <c r="I58" s="494">
        <v>5</v>
      </c>
      <c r="J58" s="120">
        <v>467408</v>
      </c>
      <c r="K58" s="167">
        <f>J58/I58</f>
        <v>93481.600000000006</v>
      </c>
      <c r="L58" s="491">
        <v>1</v>
      </c>
      <c r="M58" s="120">
        <v>219937</v>
      </c>
      <c r="N58" s="167">
        <f t="shared" si="18"/>
        <v>219937</v>
      </c>
    </row>
    <row r="59" spans="2:14" x14ac:dyDescent="0.2">
      <c r="B59" s="516" t="s">
        <v>98</v>
      </c>
      <c r="C59" s="491">
        <f t="shared" si="15"/>
        <v>132</v>
      </c>
      <c r="D59" s="164">
        <f t="shared" si="15"/>
        <v>14976307</v>
      </c>
      <c r="E59" s="167">
        <f t="shared" si="16"/>
        <v>113456.87121212122</v>
      </c>
      <c r="F59" s="492">
        <v>126</v>
      </c>
      <c r="G59" s="120">
        <v>14288962</v>
      </c>
      <c r="H59" s="167">
        <f t="shared" si="17"/>
        <v>113404.46031746031</v>
      </c>
      <c r="I59" s="494">
        <v>5</v>
      </c>
      <c r="J59" s="120">
        <v>467408</v>
      </c>
      <c r="K59" s="167">
        <f t="shared" ref="K59:K67" si="19">J59/I59</f>
        <v>93481.600000000006</v>
      </c>
      <c r="L59" s="494">
        <v>1</v>
      </c>
      <c r="M59" s="670">
        <v>219937</v>
      </c>
      <c r="N59" s="167">
        <f t="shared" si="18"/>
        <v>219937</v>
      </c>
    </row>
    <row r="60" spans="2:14" x14ac:dyDescent="0.2">
      <c r="B60" s="516" t="s">
        <v>99</v>
      </c>
      <c r="C60" s="491">
        <f t="shared" si="15"/>
        <v>132</v>
      </c>
      <c r="D60" s="164">
        <f t="shared" si="15"/>
        <v>14861157</v>
      </c>
      <c r="E60" s="167">
        <f t="shared" si="16"/>
        <v>112584.52272727272</v>
      </c>
      <c r="F60" s="492">
        <v>126</v>
      </c>
      <c r="G60" s="120">
        <v>14173812</v>
      </c>
      <c r="H60" s="167">
        <f>G60/F60</f>
        <v>112490.57142857143</v>
      </c>
      <c r="I60" s="494">
        <v>5</v>
      </c>
      <c r="J60" s="120">
        <v>467408</v>
      </c>
      <c r="K60" s="167">
        <f t="shared" si="19"/>
        <v>93481.600000000006</v>
      </c>
      <c r="L60" s="491">
        <v>1</v>
      </c>
      <c r="M60" s="120">
        <v>219937</v>
      </c>
      <c r="N60" s="167">
        <f t="shared" si="18"/>
        <v>219937</v>
      </c>
    </row>
    <row r="61" spans="2:14" x14ac:dyDescent="0.2">
      <c r="B61" s="516" t="s">
        <v>100</v>
      </c>
      <c r="C61" s="491">
        <f t="shared" si="15"/>
        <v>132</v>
      </c>
      <c r="D61" s="164">
        <f t="shared" si="15"/>
        <v>14400557</v>
      </c>
      <c r="E61" s="167">
        <f t="shared" si="16"/>
        <v>109095.12878787878</v>
      </c>
      <c r="F61" s="492">
        <v>126</v>
      </c>
      <c r="G61" s="120">
        <v>13713212</v>
      </c>
      <c r="H61" s="167">
        <f t="shared" si="17"/>
        <v>108835.01587301587</v>
      </c>
      <c r="I61" s="494">
        <v>5</v>
      </c>
      <c r="J61" s="120">
        <v>467408</v>
      </c>
      <c r="K61" s="167">
        <f t="shared" si="19"/>
        <v>93481.600000000006</v>
      </c>
      <c r="L61" s="494">
        <v>1</v>
      </c>
      <c r="M61" s="670">
        <v>219937</v>
      </c>
      <c r="N61" s="167">
        <f t="shared" si="18"/>
        <v>219937</v>
      </c>
    </row>
    <row r="62" spans="2:14" x14ac:dyDescent="0.2">
      <c r="B62" s="516" t="s">
        <v>101</v>
      </c>
      <c r="C62" s="491">
        <f t="shared" si="15"/>
        <v>132</v>
      </c>
      <c r="D62" s="164">
        <f t="shared" si="15"/>
        <v>14400557</v>
      </c>
      <c r="E62" s="167">
        <f t="shared" si="16"/>
        <v>109095.12878787878</v>
      </c>
      <c r="F62" s="492">
        <v>126</v>
      </c>
      <c r="G62" s="120">
        <v>13713212</v>
      </c>
      <c r="H62" s="167">
        <f t="shared" si="17"/>
        <v>108835.01587301587</v>
      </c>
      <c r="I62" s="494">
        <v>5</v>
      </c>
      <c r="J62" s="120">
        <v>467408</v>
      </c>
      <c r="K62" s="167">
        <f t="shared" si="19"/>
        <v>93481.600000000006</v>
      </c>
      <c r="L62" s="491">
        <v>1</v>
      </c>
      <c r="M62" s="120">
        <v>219937</v>
      </c>
      <c r="N62" s="167">
        <f t="shared" si="18"/>
        <v>219937</v>
      </c>
    </row>
    <row r="63" spans="2:14" x14ac:dyDescent="0.2">
      <c r="B63" s="516" t="s">
        <v>102</v>
      </c>
      <c r="C63" s="491">
        <f t="shared" si="15"/>
        <v>132</v>
      </c>
      <c r="D63" s="164">
        <f t="shared" si="15"/>
        <v>14400557</v>
      </c>
      <c r="E63" s="167">
        <f t="shared" si="16"/>
        <v>109095.12878787878</v>
      </c>
      <c r="F63" s="492">
        <v>126</v>
      </c>
      <c r="G63" s="120">
        <v>13713212</v>
      </c>
      <c r="H63" s="167">
        <f t="shared" si="17"/>
        <v>108835.01587301587</v>
      </c>
      <c r="I63" s="494">
        <v>5</v>
      </c>
      <c r="J63" s="120">
        <v>467408</v>
      </c>
      <c r="K63" s="167">
        <f t="shared" si="19"/>
        <v>93481.600000000006</v>
      </c>
      <c r="L63" s="494">
        <v>1</v>
      </c>
      <c r="M63" s="670">
        <v>219937</v>
      </c>
      <c r="N63" s="167">
        <f t="shared" si="18"/>
        <v>219937</v>
      </c>
    </row>
    <row r="64" spans="2:14" x14ac:dyDescent="0.2">
      <c r="B64" s="516" t="s">
        <v>103</v>
      </c>
      <c r="C64" s="491">
        <f t="shared" si="15"/>
        <v>132</v>
      </c>
      <c r="D64" s="164">
        <f t="shared" si="15"/>
        <v>14400557</v>
      </c>
      <c r="E64" s="167">
        <f t="shared" si="16"/>
        <v>109095.12878787878</v>
      </c>
      <c r="F64" s="492">
        <v>126</v>
      </c>
      <c r="G64" s="120">
        <v>13713212</v>
      </c>
      <c r="H64" s="167">
        <f t="shared" si="17"/>
        <v>108835.01587301587</v>
      </c>
      <c r="I64" s="494">
        <v>5</v>
      </c>
      <c r="J64" s="120">
        <v>467408</v>
      </c>
      <c r="K64" s="167">
        <f t="shared" si="19"/>
        <v>93481.600000000006</v>
      </c>
      <c r="L64" s="491">
        <v>1</v>
      </c>
      <c r="M64" s="120">
        <v>219937</v>
      </c>
      <c r="N64" s="167">
        <f t="shared" si="18"/>
        <v>219937</v>
      </c>
    </row>
    <row r="65" spans="2:14" x14ac:dyDescent="0.2">
      <c r="B65" s="516" t="s">
        <v>104</v>
      </c>
      <c r="C65" s="491">
        <f t="shared" si="15"/>
        <v>132</v>
      </c>
      <c r="D65" s="164">
        <f t="shared" si="15"/>
        <v>14400557</v>
      </c>
      <c r="E65" s="167">
        <f t="shared" si="16"/>
        <v>109095.12878787878</v>
      </c>
      <c r="F65" s="492">
        <v>126</v>
      </c>
      <c r="G65" s="120">
        <v>13713212</v>
      </c>
      <c r="H65" s="167">
        <f t="shared" si="17"/>
        <v>108835.01587301587</v>
      </c>
      <c r="I65" s="494">
        <v>5</v>
      </c>
      <c r="J65" s="120">
        <v>467408</v>
      </c>
      <c r="K65" s="167">
        <f t="shared" si="19"/>
        <v>93481.600000000006</v>
      </c>
      <c r="L65" s="494">
        <v>1</v>
      </c>
      <c r="M65" s="670">
        <v>219937</v>
      </c>
      <c r="N65" s="167">
        <f t="shared" si="18"/>
        <v>219937</v>
      </c>
    </row>
    <row r="66" spans="2:14" x14ac:dyDescent="0.2">
      <c r="B66" s="516" t="s">
        <v>105</v>
      </c>
      <c r="C66" s="491">
        <f t="shared" si="15"/>
        <v>132</v>
      </c>
      <c r="D66" s="164">
        <f t="shared" si="15"/>
        <v>16137527</v>
      </c>
      <c r="E66" s="167">
        <f t="shared" si="16"/>
        <v>122253.99242424243</v>
      </c>
      <c r="F66" s="492">
        <v>126</v>
      </c>
      <c r="G66" s="120">
        <v>15450182</v>
      </c>
      <c r="H66" s="167">
        <f t="shared" si="17"/>
        <v>122620.49206349206</v>
      </c>
      <c r="I66" s="494">
        <v>5</v>
      </c>
      <c r="J66" s="120">
        <v>467408</v>
      </c>
      <c r="K66" s="167">
        <f t="shared" si="19"/>
        <v>93481.600000000006</v>
      </c>
      <c r="L66" s="491">
        <v>1</v>
      </c>
      <c r="M66" s="120">
        <v>219937</v>
      </c>
      <c r="N66" s="167">
        <f t="shared" si="18"/>
        <v>219937</v>
      </c>
    </row>
    <row r="67" spans="2:14" x14ac:dyDescent="0.2">
      <c r="B67" s="516" t="s">
        <v>106</v>
      </c>
      <c r="C67" s="491">
        <f t="shared" si="15"/>
        <v>132</v>
      </c>
      <c r="D67" s="164">
        <f t="shared" si="15"/>
        <v>16137527</v>
      </c>
      <c r="E67" s="167">
        <f t="shared" si="16"/>
        <v>122253.99242424243</v>
      </c>
      <c r="F67" s="492">
        <v>126</v>
      </c>
      <c r="G67" s="120">
        <v>15450182</v>
      </c>
      <c r="H67" s="167">
        <f t="shared" si="17"/>
        <v>122620.49206349206</v>
      </c>
      <c r="I67" s="494">
        <v>5</v>
      </c>
      <c r="J67" s="120">
        <v>467408</v>
      </c>
      <c r="K67" s="167">
        <f t="shared" si="19"/>
        <v>93481.600000000006</v>
      </c>
      <c r="L67" s="494">
        <v>1</v>
      </c>
      <c r="M67" s="670">
        <v>219937</v>
      </c>
      <c r="N67" s="167">
        <f t="shared" si="18"/>
        <v>219937</v>
      </c>
    </row>
    <row r="68" spans="2:14" x14ac:dyDescent="0.2">
      <c r="B68" s="517" t="s">
        <v>21</v>
      </c>
      <c r="C68" s="494">
        <f t="shared" ref="C68:N68" si="20">SUM(C56:C67)</f>
        <v>1574</v>
      </c>
      <c r="D68" s="120">
        <f t="shared" si="20"/>
        <v>176842761</v>
      </c>
      <c r="E68" s="121">
        <f t="shared" si="20"/>
        <v>1348200.9605106181</v>
      </c>
      <c r="F68" s="494">
        <f t="shared" si="20"/>
        <v>1512</v>
      </c>
      <c r="G68" s="120">
        <f t="shared" si="20"/>
        <v>169529437</v>
      </c>
      <c r="H68" s="121">
        <f t="shared" si="20"/>
        <v>1345471.7222222222</v>
      </c>
      <c r="I68" s="494">
        <f t="shared" si="20"/>
        <v>50</v>
      </c>
      <c r="J68" s="120">
        <f t="shared" si="20"/>
        <v>4674080</v>
      </c>
      <c r="K68" s="121">
        <f t="shared" si="20"/>
        <v>934815.99999999988</v>
      </c>
      <c r="L68" s="494">
        <f t="shared" si="20"/>
        <v>12</v>
      </c>
      <c r="M68" s="120">
        <f t="shared" si="20"/>
        <v>2639244</v>
      </c>
      <c r="N68" s="121">
        <f t="shared" si="20"/>
        <v>2639244</v>
      </c>
    </row>
    <row r="69" spans="2:14" ht="13.5" thickBot="1" x14ac:dyDescent="0.25">
      <c r="B69" s="519" t="s">
        <v>107</v>
      </c>
      <c r="C69" s="512">
        <f t="shared" ref="C69:N69" si="21">C68/12</f>
        <v>131.16666666666666</v>
      </c>
      <c r="D69" s="526">
        <f t="shared" si="21"/>
        <v>14736896.75</v>
      </c>
      <c r="E69" s="526">
        <f t="shared" si="21"/>
        <v>112350.0800425515</v>
      </c>
      <c r="F69" s="512">
        <f t="shared" si="21"/>
        <v>126</v>
      </c>
      <c r="G69" s="526">
        <f t="shared" si="21"/>
        <v>14127453.083333334</v>
      </c>
      <c r="H69" s="526">
        <f t="shared" si="21"/>
        <v>112122.64351851853</v>
      </c>
      <c r="I69" s="512">
        <f>I68/12</f>
        <v>4.166666666666667</v>
      </c>
      <c r="J69" s="526">
        <f>J68/10</f>
        <v>467408</v>
      </c>
      <c r="K69" s="526">
        <f>K68/10</f>
        <v>93481.599999999991</v>
      </c>
      <c r="L69" s="512">
        <f t="shared" si="21"/>
        <v>1</v>
      </c>
      <c r="M69" s="526">
        <f t="shared" si="21"/>
        <v>219937</v>
      </c>
      <c r="N69" s="667">
        <f t="shared" si="21"/>
        <v>219937</v>
      </c>
    </row>
    <row r="70" spans="2:14" ht="14.25" x14ac:dyDescent="0.2">
      <c r="B70" s="923" t="s">
        <v>987</v>
      </c>
      <c r="C70" s="923"/>
      <c r="D70" s="923"/>
      <c r="E70" s="923"/>
      <c r="F70" s="923"/>
      <c r="G70" s="923"/>
      <c r="H70" s="923"/>
      <c r="I70" s="923"/>
      <c r="J70" s="923"/>
      <c r="K70" s="923"/>
      <c r="L70" s="923"/>
      <c r="M70" s="923"/>
      <c r="N70" s="253"/>
    </row>
  </sheetData>
  <mergeCells count="58">
    <mergeCell ref="B4:N4"/>
    <mergeCell ref="F6:H6"/>
    <mergeCell ref="I6:K6"/>
    <mergeCell ref="L6:N6"/>
    <mergeCell ref="B23:M23"/>
    <mergeCell ref="E7:E8"/>
    <mergeCell ref="F7:F8"/>
    <mergeCell ref="G7:G8"/>
    <mergeCell ref="D7:D8"/>
    <mergeCell ref="B6:B8"/>
    <mergeCell ref="C6:E6"/>
    <mergeCell ref="M7:M8"/>
    <mergeCell ref="L7:L8"/>
    <mergeCell ref="B30:B32"/>
    <mergeCell ref="C30:E30"/>
    <mergeCell ref="J31:J32"/>
    <mergeCell ref="H7:H8"/>
    <mergeCell ref="C7:C8"/>
    <mergeCell ref="I7:I8"/>
    <mergeCell ref="J7:J8"/>
    <mergeCell ref="I31:I32"/>
    <mergeCell ref="H31:H32"/>
    <mergeCell ref="F30:H30"/>
    <mergeCell ref="I30:K30"/>
    <mergeCell ref="C31:C32"/>
    <mergeCell ref="D31:D32"/>
    <mergeCell ref="E31:E32"/>
    <mergeCell ref="K7:K8"/>
    <mergeCell ref="B24:G24"/>
    <mergeCell ref="L31:L32"/>
    <mergeCell ref="N7:N8"/>
    <mergeCell ref="L30:N30"/>
    <mergeCell ref="C54:C55"/>
    <mergeCell ref="D54:D55"/>
    <mergeCell ref="E54:E55"/>
    <mergeCell ref="F54:F55"/>
    <mergeCell ref="N31:N32"/>
    <mergeCell ref="K31:K32"/>
    <mergeCell ref="M31:M32"/>
    <mergeCell ref="G31:G32"/>
    <mergeCell ref="B47:M47"/>
    <mergeCell ref="F31:F32"/>
    <mergeCell ref="B51:N51"/>
    <mergeCell ref="B28:N28"/>
    <mergeCell ref="M54:M55"/>
    <mergeCell ref="N54:N55"/>
    <mergeCell ref="B70:M70"/>
    <mergeCell ref="G54:G55"/>
    <mergeCell ref="H54:H55"/>
    <mergeCell ref="I54:I55"/>
    <mergeCell ref="J54:J55"/>
    <mergeCell ref="K54:K55"/>
    <mergeCell ref="L54:L55"/>
    <mergeCell ref="B53:B55"/>
    <mergeCell ref="C53:E53"/>
    <mergeCell ref="F53:H53"/>
    <mergeCell ref="I53:K53"/>
    <mergeCell ref="L53:N53"/>
  </mergeCells>
  <phoneticPr fontId="3" type="noConversion"/>
  <printOptions horizontalCentered="1"/>
  <pageMargins left="0.31496062992125984" right="0.31496062992125984" top="0.74803149606299213" bottom="0.74803149606299213" header="0.31496062992125984" footer="0.31496062992125984"/>
  <pageSetup scale="75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5">
    <tabColor theme="6" tint="0.59999389629810485"/>
  </sheetPr>
  <dimension ref="B1:G10"/>
  <sheetViews>
    <sheetView showGridLines="0" zoomScale="115" zoomScaleNormal="115" workbookViewId="0">
      <selection activeCell="F10" sqref="F10:G10"/>
    </sheetView>
  </sheetViews>
  <sheetFormatPr defaultRowHeight="12.75" x14ac:dyDescent="0.2"/>
  <cols>
    <col min="1" max="1" width="1" style="6" customWidth="1"/>
    <col min="2" max="2" width="19.7109375" style="6" customWidth="1"/>
    <col min="3" max="3" width="20.7109375" style="6" customWidth="1"/>
    <col min="4" max="4" width="19.140625" style="6" customWidth="1"/>
    <col min="5" max="5" width="20.7109375" style="6" customWidth="1"/>
    <col min="6" max="6" width="18.28515625" style="6" customWidth="1"/>
    <col min="7" max="7" width="18.85546875" style="6" customWidth="1"/>
    <col min="8" max="16384" width="9.140625" style="6"/>
  </cols>
  <sheetData>
    <row r="1" spans="2:7" x14ac:dyDescent="0.2">
      <c r="G1" s="300" t="s">
        <v>762</v>
      </c>
    </row>
    <row r="3" spans="2:7" ht="18" customHeight="1" x14ac:dyDescent="0.25">
      <c r="B3" s="941" t="s">
        <v>401</v>
      </c>
      <c r="C3" s="941"/>
      <c r="D3" s="941"/>
      <c r="E3" s="941"/>
      <c r="F3" s="941"/>
      <c r="G3" s="941"/>
    </row>
    <row r="4" spans="2:7" ht="18" customHeight="1" thickBot="1" x14ac:dyDescent="0.25">
      <c r="B4" s="301"/>
      <c r="C4" s="302"/>
      <c r="D4" s="302"/>
      <c r="E4" s="302"/>
      <c r="F4" s="302"/>
      <c r="G4" s="300" t="s">
        <v>45</v>
      </c>
    </row>
    <row r="5" spans="2:7" ht="20.100000000000001" customHeight="1" thickBot="1" x14ac:dyDescent="0.25">
      <c r="B5" s="942"/>
      <c r="C5" s="943"/>
      <c r="D5" s="946" t="s">
        <v>967</v>
      </c>
      <c r="E5" s="947"/>
      <c r="F5" s="946" t="s">
        <v>968</v>
      </c>
      <c r="G5" s="947"/>
    </row>
    <row r="6" spans="2:7" ht="20.100000000000001" customHeight="1" thickBot="1" x14ac:dyDescent="0.25">
      <c r="B6" s="944"/>
      <c r="C6" s="945"/>
      <c r="D6" s="303" t="s">
        <v>396</v>
      </c>
      <c r="E6" s="304" t="s">
        <v>389</v>
      </c>
      <c r="F6" s="303" t="s">
        <v>396</v>
      </c>
      <c r="G6" s="304" t="s">
        <v>389</v>
      </c>
    </row>
    <row r="7" spans="2:7" ht="20.100000000000001" customHeight="1" x14ac:dyDescent="0.2">
      <c r="B7" s="948" t="s">
        <v>397</v>
      </c>
      <c r="C7" s="305" t="s">
        <v>398</v>
      </c>
      <c r="D7" s="671">
        <v>58288.160000000003</v>
      </c>
      <c r="E7" s="672">
        <v>43360</v>
      </c>
      <c r="F7" s="671">
        <v>67300</v>
      </c>
      <c r="G7" s="672">
        <v>49280</v>
      </c>
    </row>
    <row r="8" spans="2:7" ht="20.100000000000001" customHeight="1" thickBot="1" x14ac:dyDescent="0.25">
      <c r="B8" s="949"/>
      <c r="C8" s="306" t="s">
        <v>399</v>
      </c>
      <c r="D8" s="673">
        <v>172070</v>
      </c>
      <c r="E8" s="674">
        <v>130128</v>
      </c>
      <c r="F8" s="673">
        <v>173100</v>
      </c>
      <c r="G8" s="674">
        <v>124350</v>
      </c>
    </row>
    <row r="9" spans="2:7" ht="20.100000000000001" customHeight="1" x14ac:dyDescent="0.2">
      <c r="B9" s="939" t="s">
        <v>400</v>
      </c>
      <c r="C9" s="307" t="s">
        <v>398</v>
      </c>
      <c r="D9" s="671">
        <v>170801.2</v>
      </c>
      <c r="E9" s="672">
        <v>122231.64</v>
      </c>
      <c r="F9" s="671">
        <v>191000</v>
      </c>
      <c r="G9" s="672">
        <v>136891</v>
      </c>
    </row>
    <row r="10" spans="2:7" ht="20.100000000000001" customHeight="1" thickBot="1" x14ac:dyDescent="0.25">
      <c r="B10" s="940"/>
      <c r="C10" s="306" t="s">
        <v>399</v>
      </c>
      <c r="D10" s="673">
        <v>184753.73</v>
      </c>
      <c r="E10" s="674">
        <v>132012.37</v>
      </c>
      <c r="F10" s="673">
        <v>191000</v>
      </c>
      <c r="G10" s="674">
        <v>136891</v>
      </c>
    </row>
  </sheetData>
  <mergeCells count="6">
    <mergeCell ref="B9:B10"/>
    <mergeCell ref="B3:G3"/>
    <mergeCell ref="B5:C6"/>
    <mergeCell ref="D5:E5"/>
    <mergeCell ref="F5:G5"/>
    <mergeCell ref="B7:B8"/>
  </mergeCells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6" tint="0.59999389629810485"/>
  </sheetPr>
  <dimension ref="A2:O49"/>
  <sheetViews>
    <sheetView showGridLines="0" topLeftCell="A19" zoomScale="115" zoomScaleNormal="115" workbookViewId="0">
      <selection activeCell="B49" sqref="B49:M49"/>
    </sheetView>
  </sheetViews>
  <sheetFormatPr defaultColWidth="18" defaultRowHeight="12.75" x14ac:dyDescent="0.2"/>
  <cols>
    <col min="1" max="1" width="2.85546875" style="6" customWidth="1"/>
    <col min="2" max="2" width="11.85546875" style="6" customWidth="1"/>
    <col min="3" max="4" width="12.7109375" style="6" customWidth="1"/>
    <col min="5" max="5" width="12.5703125" style="6" customWidth="1"/>
    <col min="6" max="14" width="12.7109375" style="6" customWidth="1"/>
    <col min="15" max="15" width="13.42578125" style="6" bestFit="1" customWidth="1"/>
    <col min="16" max="254" width="9.140625" style="6" customWidth="1"/>
    <col min="255" max="16384" width="18" style="6"/>
  </cols>
  <sheetData>
    <row r="2" spans="1:15" x14ac:dyDescent="0.2">
      <c r="N2" s="34" t="s">
        <v>800</v>
      </c>
    </row>
    <row r="5" spans="1:15" ht="15.75" customHeight="1" x14ac:dyDescent="0.2">
      <c r="B5" s="752" t="s">
        <v>805</v>
      </c>
      <c r="C5" s="752"/>
      <c r="D5" s="752"/>
      <c r="E5" s="752"/>
      <c r="F5" s="752"/>
      <c r="G5" s="752"/>
      <c r="H5" s="752"/>
      <c r="I5" s="752"/>
      <c r="J5" s="752"/>
      <c r="K5" s="752"/>
      <c r="L5" s="752"/>
      <c r="M5" s="752"/>
      <c r="N5" s="752"/>
    </row>
    <row r="6" spans="1:15" ht="15.75" customHeight="1" x14ac:dyDescent="0.2">
      <c r="B6" s="752"/>
      <c r="C6" s="752"/>
      <c r="D6" s="752"/>
      <c r="E6" s="752"/>
      <c r="F6" s="752"/>
      <c r="G6" s="752"/>
      <c r="H6" s="752"/>
      <c r="I6" s="752"/>
      <c r="J6" s="752"/>
      <c r="K6" s="752"/>
      <c r="L6" s="752"/>
      <c r="M6" s="752"/>
      <c r="N6" s="752"/>
    </row>
    <row r="7" spans="1:15" ht="15" thickBot="1" x14ac:dyDescent="0.25">
      <c r="B7" s="502"/>
      <c r="C7" s="472"/>
      <c r="D7" s="472"/>
      <c r="E7" s="472"/>
      <c r="F7" s="472"/>
      <c r="G7" s="253"/>
      <c r="H7" s="253"/>
      <c r="I7" s="253"/>
      <c r="J7" s="253"/>
      <c r="K7" s="253"/>
      <c r="L7" s="253"/>
      <c r="M7" s="253"/>
      <c r="N7" s="33" t="s">
        <v>45</v>
      </c>
    </row>
    <row r="8" spans="1:15" ht="15" customHeight="1" x14ac:dyDescent="0.2">
      <c r="B8" s="926" t="s">
        <v>808</v>
      </c>
      <c r="C8" s="929" t="s">
        <v>21</v>
      </c>
      <c r="D8" s="930"/>
      <c r="E8" s="931"/>
      <c r="F8" s="932" t="s">
        <v>196</v>
      </c>
      <c r="G8" s="933"/>
      <c r="H8" s="934"/>
      <c r="I8" s="932" t="s">
        <v>93</v>
      </c>
      <c r="J8" s="933"/>
      <c r="K8" s="934"/>
      <c r="L8" s="932" t="s">
        <v>94</v>
      </c>
      <c r="M8" s="933"/>
      <c r="N8" s="934"/>
      <c r="O8" s="503"/>
    </row>
    <row r="9" spans="1:15" ht="12.75" customHeight="1" x14ac:dyDescent="0.2">
      <c r="B9" s="927"/>
      <c r="C9" s="924" t="s">
        <v>48</v>
      </c>
      <c r="D9" s="766" t="s">
        <v>195</v>
      </c>
      <c r="E9" s="921" t="s">
        <v>251</v>
      </c>
      <c r="F9" s="924" t="s">
        <v>48</v>
      </c>
      <c r="G9" s="766" t="s">
        <v>195</v>
      </c>
      <c r="H9" s="921" t="s">
        <v>251</v>
      </c>
      <c r="I9" s="924" t="s">
        <v>48</v>
      </c>
      <c r="J9" s="766" t="s">
        <v>195</v>
      </c>
      <c r="K9" s="921" t="s">
        <v>251</v>
      </c>
      <c r="L9" s="924" t="s">
        <v>48</v>
      </c>
      <c r="M9" s="766" t="s">
        <v>195</v>
      </c>
      <c r="N9" s="921" t="s">
        <v>251</v>
      </c>
    </row>
    <row r="10" spans="1:15" ht="21.75" customHeight="1" thickBot="1" x14ac:dyDescent="0.25">
      <c r="A10" s="8"/>
      <c r="B10" s="936"/>
      <c r="C10" s="925"/>
      <c r="D10" s="767"/>
      <c r="E10" s="922"/>
      <c r="F10" s="925"/>
      <c r="G10" s="767"/>
      <c r="H10" s="922"/>
      <c r="I10" s="925"/>
      <c r="J10" s="767"/>
      <c r="K10" s="922"/>
      <c r="L10" s="925"/>
      <c r="M10" s="767"/>
      <c r="N10" s="922"/>
    </row>
    <row r="11" spans="1:15" ht="14.25" customHeight="1" x14ac:dyDescent="0.2">
      <c r="A11" s="8"/>
      <c r="B11" s="504" t="s">
        <v>95</v>
      </c>
      <c r="C11" s="491"/>
      <c r="D11" s="164"/>
      <c r="E11" s="505"/>
      <c r="F11" s="490"/>
      <c r="G11" s="131"/>
      <c r="H11" s="170"/>
      <c r="I11" s="490"/>
      <c r="J11" s="131"/>
      <c r="K11" s="170"/>
      <c r="L11" s="491"/>
      <c r="M11" s="164"/>
      <c r="N11" s="170"/>
    </row>
    <row r="12" spans="1:15" ht="14.25" customHeight="1" x14ac:dyDescent="0.2">
      <c r="A12" s="8"/>
      <c r="B12" s="506" t="s">
        <v>96</v>
      </c>
      <c r="C12" s="494"/>
      <c r="D12" s="120"/>
      <c r="E12" s="507"/>
      <c r="F12" s="493"/>
      <c r="G12" s="124"/>
      <c r="H12" s="125"/>
      <c r="I12" s="493"/>
      <c r="J12" s="124"/>
      <c r="K12" s="125"/>
      <c r="L12" s="494"/>
      <c r="M12" s="120"/>
      <c r="N12" s="125"/>
    </row>
    <row r="13" spans="1:15" ht="14.25" customHeight="1" x14ac:dyDescent="0.2">
      <c r="A13" s="8"/>
      <c r="B13" s="506" t="s">
        <v>97</v>
      </c>
      <c r="C13" s="494"/>
      <c r="D13" s="120"/>
      <c r="E13" s="507"/>
      <c r="F13" s="493"/>
      <c r="G13" s="124"/>
      <c r="H13" s="125"/>
      <c r="I13" s="493"/>
      <c r="J13" s="124"/>
      <c r="K13" s="125"/>
      <c r="L13" s="494"/>
      <c r="M13" s="120"/>
      <c r="N13" s="125"/>
    </row>
    <row r="14" spans="1:15" ht="14.25" customHeight="1" x14ac:dyDescent="0.2">
      <c r="A14" s="8"/>
      <c r="B14" s="506" t="s">
        <v>98</v>
      </c>
      <c r="C14" s="494"/>
      <c r="D14" s="120"/>
      <c r="E14" s="507"/>
      <c r="F14" s="493"/>
      <c r="G14" s="124"/>
      <c r="H14" s="125"/>
      <c r="I14" s="493"/>
      <c r="J14" s="124"/>
      <c r="K14" s="125"/>
      <c r="L14" s="494"/>
      <c r="M14" s="120"/>
      <c r="N14" s="125"/>
    </row>
    <row r="15" spans="1:15" ht="14.25" customHeight="1" x14ac:dyDescent="0.2">
      <c r="A15" s="8"/>
      <c r="B15" s="506" t="s">
        <v>99</v>
      </c>
      <c r="C15" s="494"/>
      <c r="D15" s="120"/>
      <c r="E15" s="507"/>
      <c r="F15" s="493"/>
      <c r="G15" s="124"/>
      <c r="H15" s="125"/>
      <c r="I15" s="493"/>
      <c r="J15" s="124"/>
      <c r="K15" s="125"/>
      <c r="L15" s="494"/>
      <c r="M15" s="120"/>
      <c r="N15" s="125"/>
    </row>
    <row r="16" spans="1:15" ht="14.25" customHeight="1" x14ac:dyDescent="0.2">
      <c r="A16" s="8"/>
      <c r="B16" s="506" t="s">
        <v>100</v>
      </c>
      <c r="C16" s="494"/>
      <c r="D16" s="120"/>
      <c r="E16" s="507"/>
      <c r="F16" s="493"/>
      <c r="G16" s="124"/>
      <c r="H16" s="125"/>
      <c r="I16" s="493"/>
      <c r="J16" s="124"/>
      <c r="K16" s="125"/>
      <c r="L16" s="494"/>
      <c r="M16" s="120"/>
      <c r="N16" s="125"/>
    </row>
    <row r="17" spans="1:14" ht="14.25" customHeight="1" x14ac:dyDescent="0.2">
      <c r="A17" s="8"/>
      <c r="B17" s="506" t="s">
        <v>101</v>
      </c>
      <c r="C17" s="494"/>
      <c r="D17" s="120"/>
      <c r="E17" s="507"/>
      <c r="F17" s="493"/>
      <c r="G17" s="124"/>
      <c r="H17" s="125"/>
      <c r="I17" s="493"/>
      <c r="J17" s="124"/>
      <c r="K17" s="125"/>
      <c r="L17" s="494"/>
      <c r="M17" s="120"/>
      <c r="N17" s="125"/>
    </row>
    <row r="18" spans="1:14" ht="14.25" customHeight="1" x14ac:dyDescent="0.2">
      <c r="A18" s="8"/>
      <c r="B18" s="506" t="s">
        <v>102</v>
      </c>
      <c r="C18" s="494"/>
      <c r="D18" s="120"/>
      <c r="E18" s="507"/>
      <c r="F18" s="493"/>
      <c r="G18" s="124"/>
      <c r="H18" s="125"/>
      <c r="I18" s="493"/>
      <c r="J18" s="124"/>
      <c r="K18" s="125"/>
      <c r="L18" s="494"/>
      <c r="M18" s="120"/>
      <c r="N18" s="125"/>
    </row>
    <row r="19" spans="1:14" ht="14.25" customHeight="1" x14ac:dyDescent="0.2">
      <c r="A19" s="8"/>
      <c r="B19" s="506" t="s">
        <v>103</v>
      </c>
      <c r="C19" s="494"/>
      <c r="D19" s="120"/>
      <c r="E19" s="507"/>
      <c r="F19" s="493"/>
      <c r="G19" s="124"/>
      <c r="H19" s="125"/>
      <c r="I19" s="493"/>
      <c r="J19" s="124"/>
      <c r="K19" s="125"/>
      <c r="L19" s="494"/>
      <c r="M19" s="120"/>
      <c r="N19" s="125"/>
    </row>
    <row r="20" spans="1:14" ht="14.25" customHeight="1" x14ac:dyDescent="0.2">
      <c r="A20" s="8"/>
      <c r="B20" s="506" t="s">
        <v>104</v>
      </c>
      <c r="C20" s="494"/>
      <c r="D20" s="120"/>
      <c r="E20" s="507"/>
      <c r="F20" s="493"/>
      <c r="G20" s="124"/>
      <c r="H20" s="125"/>
      <c r="I20" s="493"/>
      <c r="J20" s="124"/>
      <c r="K20" s="125"/>
      <c r="L20" s="494"/>
      <c r="M20" s="120"/>
      <c r="N20" s="125"/>
    </row>
    <row r="21" spans="1:14" ht="14.25" customHeight="1" x14ac:dyDescent="0.2">
      <c r="A21" s="8"/>
      <c r="B21" s="506" t="s">
        <v>105</v>
      </c>
      <c r="C21" s="494"/>
      <c r="D21" s="120"/>
      <c r="E21" s="507"/>
      <c r="F21" s="493"/>
      <c r="G21" s="124"/>
      <c r="H21" s="125"/>
      <c r="I21" s="493"/>
      <c r="J21" s="124"/>
      <c r="K21" s="125"/>
      <c r="L21" s="494"/>
      <c r="M21" s="120"/>
      <c r="N21" s="125"/>
    </row>
    <row r="22" spans="1:14" ht="14.25" customHeight="1" x14ac:dyDescent="0.2">
      <c r="A22" s="8"/>
      <c r="B22" s="506" t="s">
        <v>106</v>
      </c>
      <c r="C22" s="494"/>
      <c r="D22" s="120"/>
      <c r="E22" s="507"/>
      <c r="F22" s="493"/>
      <c r="G22" s="124"/>
      <c r="H22" s="125"/>
      <c r="I22" s="493"/>
      <c r="J22" s="124"/>
      <c r="K22" s="125"/>
      <c r="L22" s="494"/>
      <c r="M22" s="120"/>
      <c r="N22" s="125"/>
    </row>
    <row r="23" spans="1:14" ht="14.25" customHeight="1" x14ac:dyDescent="0.2">
      <c r="A23" s="8"/>
      <c r="B23" s="508" t="s">
        <v>21</v>
      </c>
      <c r="C23" s="494"/>
      <c r="D23" s="495"/>
      <c r="E23" s="509"/>
      <c r="F23" s="493"/>
      <c r="G23" s="124"/>
      <c r="H23" s="125"/>
      <c r="I23" s="493"/>
      <c r="J23" s="124"/>
      <c r="K23" s="125"/>
      <c r="L23" s="510"/>
      <c r="M23" s="495"/>
      <c r="N23" s="125"/>
    </row>
    <row r="24" spans="1:14" ht="14.25" customHeight="1" thickBot="1" x14ac:dyDescent="0.25">
      <c r="A24" s="8"/>
      <c r="B24" s="511" t="s">
        <v>107</v>
      </c>
      <c r="C24" s="512"/>
      <c r="D24" s="498"/>
      <c r="E24" s="513"/>
      <c r="F24" s="500"/>
      <c r="G24" s="126"/>
      <c r="H24" s="127"/>
      <c r="I24" s="500"/>
      <c r="J24" s="126"/>
      <c r="K24" s="127"/>
      <c r="L24" s="501"/>
      <c r="M24" s="498"/>
      <c r="N24" s="127"/>
    </row>
    <row r="25" spans="1:14" ht="14.25" x14ac:dyDescent="0.2">
      <c r="B25" s="923" t="s">
        <v>859</v>
      </c>
      <c r="C25" s="923"/>
      <c r="D25" s="923"/>
      <c r="E25" s="923"/>
      <c r="F25" s="923"/>
      <c r="G25" s="923"/>
      <c r="H25" s="923"/>
      <c r="I25" s="923"/>
      <c r="J25" s="923"/>
      <c r="K25" s="923"/>
      <c r="L25" s="923"/>
      <c r="M25" s="923"/>
      <c r="N25" s="253"/>
    </row>
    <row r="29" spans="1:14" ht="15.75" customHeight="1" x14ac:dyDescent="0.2">
      <c r="B29" s="752" t="s">
        <v>806</v>
      </c>
      <c r="C29" s="752"/>
      <c r="D29" s="752"/>
      <c r="E29" s="752"/>
      <c r="F29" s="752"/>
      <c r="G29" s="752"/>
      <c r="H29" s="752"/>
      <c r="I29" s="752"/>
      <c r="J29" s="752"/>
      <c r="K29" s="752"/>
      <c r="L29" s="752"/>
      <c r="M29" s="752"/>
      <c r="N29" s="752"/>
    </row>
    <row r="30" spans="1:14" ht="15.75" customHeight="1" x14ac:dyDescent="0.2">
      <c r="B30" s="752"/>
      <c r="C30" s="752"/>
      <c r="D30" s="752"/>
      <c r="E30" s="752"/>
      <c r="F30" s="752"/>
      <c r="G30" s="752"/>
      <c r="H30" s="752"/>
      <c r="I30" s="752"/>
      <c r="J30" s="752"/>
      <c r="K30" s="752"/>
      <c r="L30" s="752"/>
      <c r="M30" s="752"/>
      <c r="N30" s="752"/>
    </row>
    <row r="31" spans="1:14" ht="15" thickBot="1" x14ac:dyDescent="0.25">
      <c r="B31" s="502"/>
      <c r="C31" s="472"/>
      <c r="D31" s="472"/>
      <c r="E31" s="472"/>
      <c r="F31" s="472"/>
      <c r="G31" s="253"/>
      <c r="H31" s="253"/>
      <c r="I31" s="253"/>
      <c r="J31" s="253"/>
      <c r="K31" s="253"/>
      <c r="L31" s="253"/>
      <c r="M31" s="253"/>
      <c r="N31" s="33" t="s">
        <v>45</v>
      </c>
    </row>
    <row r="32" spans="1:14" ht="15" customHeight="1" x14ac:dyDescent="0.2">
      <c r="B32" s="926" t="s">
        <v>809</v>
      </c>
      <c r="C32" s="929" t="s">
        <v>21</v>
      </c>
      <c r="D32" s="930"/>
      <c r="E32" s="931"/>
      <c r="F32" s="932" t="s">
        <v>196</v>
      </c>
      <c r="G32" s="933"/>
      <c r="H32" s="934"/>
      <c r="I32" s="932" t="s">
        <v>93</v>
      </c>
      <c r="J32" s="933"/>
      <c r="K32" s="934"/>
      <c r="L32" s="932" t="s">
        <v>94</v>
      </c>
      <c r="M32" s="933"/>
      <c r="N32" s="934"/>
    </row>
    <row r="33" spans="2:14" ht="12.75" customHeight="1" x14ac:dyDescent="0.2">
      <c r="B33" s="927"/>
      <c r="C33" s="924" t="s">
        <v>48</v>
      </c>
      <c r="D33" s="766" t="s">
        <v>195</v>
      </c>
      <c r="E33" s="921" t="s">
        <v>251</v>
      </c>
      <c r="F33" s="924" t="s">
        <v>48</v>
      </c>
      <c r="G33" s="766" t="s">
        <v>195</v>
      </c>
      <c r="H33" s="921" t="s">
        <v>251</v>
      </c>
      <c r="I33" s="924" t="s">
        <v>48</v>
      </c>
      <c r="J33" s="766" t="s">
        <v>195</v>
      </c>
      <c r="K33" s="921" t="s">
        <v>251</v>
      </c>
      <c r="L33" s="924" t="s">
        <v>48</v>
      </c>
      <c r="M33" s="766" t="s">
        <v>195</v>
      </c>
      <c r="N33" s="921" t="s">
        <v>251</v>
      </c>
    </row>
    <row r="34" spans="2:14" ht="13.5" thickBot="1" x14ac:dyDescent="0.25">
      <c r="B34" s="928"/>
      <c r="C34" s="925"/>
      <c r="D34" s="767"/>
      <c r="E34" s="922"/>
      <c r="F34" s="925"/>
      <c r="G34" s="767"/>
      <c r="H34" s="922"/>
      <c r="I34" s="925"/>
      <c r="J34" s="767"/>
      <c r="K34" s="922"/>
      <c r="L34" s="925"/>
      <c r="M34" s="767"/>
      <c r="N34" s="922"/>
    </row>
    <row r="35" spans="2:14" ht="14.25" x14ac:dyDescent="0.2">
      <c r="B35" s="514" t="s">
        <v>95</v>
      </c>
      <c r="C35" s="491"/>
      <c r="D35" s="164"/>
      <c r="E35" s="167"/>
      <c r="F35" s="515"/>
      <c r="G35" s="131"/>
      <c r="H35" s="170"/>
      <c r="I35" s="515"/>
      <c r="J35" s="131"/>
      <c r="K35" s="170"/>
      <c r="L35" s="489"/>
      <c r="M35" s="164"/>
      <c r="N35" s="170"/>
    </row>
    <row r="36" spans="2:14" ht="14.25" x14ac:dyDescent="0.2">
      <c r="B36" s="516" t="s">
        <v>96</v>
      </c>
      <c r="C36" s="494"/>
      <c r="D36" s="120"/>
      <c r="E36" s="121"/>
      <c r="F36" s="168"/>
      <c r="G36" s="124"/>
      <c r="H36" s="125"/>
      <c r="I36" s="168"/>
      <c r="J36" s="124"/>
      <c r="K36" s="125"/>
      <c r="L36" s="492"/>
      <c r="M36" s="120"/>
      <c r="N36" s="125"/>
    </row>
    <row r="37" spans="2:14" ht="14.25" x14ac:dyDescent="0.2">
      <c r="B37" s="516" t="s">
        <v>97</v>
      </c>
      <c r="C37" s="494"/>
      <c r="D37" s="120"/>
      <c r="E37" s="121"/>
      <c r="F37" s="168"/>
      <c r="G37" s="124"/>
      <c r="H37" s="125"/>
      <c r="I37" s="168"/>
      <c r="J37" s="124"/>
      <c r="K37" s="125"/>
      <c r="L37" s="492"/>
      <c r="M37" s="120"/>
      <c r="N37" s="125"/>
    </row>
    <row r="38" spans="2:14" ht="14.25" x14ac:dyDescent="0.2">
      <c r="B38" s="516" t="s">
        <v>98</v>
      </c>
      <c r="C38" s="494"/>
      <c r="D38" s="120"/>
      <c r="E38" s="121"/>
      <c r="F38" s="168"/>
      <c r="G38" s="124"/>
      <c r="H38" s="125"/>
      <c r="I38" s="168"/>
      <c r="J38" s="124"/>
      <c r="K38" s="125"/>
      <c r="L38" s="492"/>
      <c r="M38" s="120"/>
      <c r="N38" s="125"/>
    </row>
    <row r="39" spans="2:14" ht="14.25" x14ac:dyDescent="0.2">
      <c r="B39" s="516" t="s">
        <v>99</v>
      </c>
      <c r="C39" s="494"/>
      <c r="D39" s="120"/>
      <c r="E39" s="121"/>
      <c r="F39" s="168"/>
      <c r="G39" s="124"/>
      <c r="H39" s="125"/>
      <c r="I39" s="168"/>
      <c r="J39" s="124"/>
      <c r="K39" s="125"/>
      <c r="L39" s="492"/>
      <c r="M39" s="120"/>
      <c r="N39" s="125"/>
    </row>
    <row r="40" spans="2:14" ht="14.25" x14ac:dyDescent="0.2">
      <c r="B40" s="516" t="s">
        <v>100</v>
      </c>
      <c r="C40" s="494"/>
      <c r="D40" s="120"/>
      <c r="E40" s="121"/>
      <c r="F40" s="168"/>
      <c r="G40" s="124"/>
      <c r="H40" s="125"/>
      <c r="I40" s="168"/>
      <c r="J40" s="124"/>
      <c r="K40" s="125"/>
      <c r="L40" s="492"/>
      <c r="M40" s="120"/>
      <c r="N40" s="125"/>
    </row>
    <row r="41" spans="2:14" ht="14.25" x14ac:dyDescent="0.2">
      <c r="B41" s="516" t="s">
        <v>101</v>
      </c>
      <c r="C41" s="494"/>
      <c r="D41" s="120"/>
      <c r="E41" s="121"/>
      <c r="F41" s="168"/>
      <c r="G41" s="124"/>
      <c r="H41" s="125"/>
      <c r="I41" s="168"/>
      <c r="J41" s="124"/>
      <c r="K41" s="125"/>
      <c r="L41" s="492"/>
      <c r="M41" s="120"/>
      <c r="N41" s="125"/>
    </row>
    <row r="42" spans="2:14" ht="14.25" x14ac:dyDescent="0.2">
      <c r="B42" s="516" t="s">
        <v>102</v>
      </c>
      <c r="C42" s="494"/>
      <c r="D42" s="120"/>
      <c r="E42" s="121"/>
      <c r="F42" s="168"/>
      <c r="G42" s="124"/>
      <c r="H42" s="125"/>
      <c r="I42" s="168"/>
      <c r="J42" s="124"/>
      <c r="K42" s="125"/>
      <c r="L42" s="492"/>
      <c r="M42" s="120"/>
      <c r="N42" s="125"/>
    </row>
    <row r="43" spans="2:14" ht="14.25" x14ac:dyDescent="0.2">
      <c r="B43" s="516" t="s">
        <v>103</v>
      </c>
      <c r="C43" s="494"/>
      <c r="D43" s="120"/>
      <c r="E43" s="121"/>
      <c r="F43" s="168"/>
      <c r="G43" s="124"/>
      <c r="H43" s="125"/>
      <c r="I43" s="168"/>
      <c r="J43" s="124"/>
      <c r="K43" s="125"/>
      <c r="L43" s="492"/>
      <c r="M43" s="120"/>
      <c r="N43" s="125"/>
    </row>
    <row r="44" spans="2:14" ht="14.25" x14ac:dyDescent="0.2">
      <c r="B44" s="516" t="s">
        <v>104</v>
      </c>
      <c r="C44" s="494"/>
      <c r="D44" s="120"/>
      <c r="E44" s="121"/>
      <c r="F44" s="168"/>
      <c r="G44" s="124"/>
      <c r="H44" s="125"/>
      <c r="I44" s="168"/>
      <c r="J44" s="124"/>
      <c r="K44" s="125"/>
      <c r="L44" s="492"/>
      <c r="M44" s="120"/>
      <c r="N44" s="125"/>
    </row>
    <row r="45" spans="2:14" ht="14.25" x14ac:dyDescent="0.2">
      <c r="B45" s="516" t="s">
        <v>105</v>
      </c>
      <c r="C45" s="494"/>
      <c r="D45" s="120"/>
      <c r="E45" s="121"/>
      <c r="F45" s="168"/>
      <c r="G45" s="124"/>
      <c r="H45" s="125"/>
      <c r="I45" s="168"/>
      <c r="J45" s="124"/>
      <c r="K45" s="125"/>
      <c r="L45" s="492"/>
      <c r="M45" s="120"/>
      <c r="N45" s="125"/>
    </row>
    <row r="46" spans="2:14" ht="14.25" x14ac:dyDescent="0.2">
      <c r="B46" s="516" t="s">
        <v>106</v>
      </c>
      <c r="C46" s="494"/>
      <c r="D46" s="120"/>
      <c r="E46" s="121"/>
      <c r="F46" s="168"/>
      <c r="G46" s="124"/>
      <c r="H46" s="125"/>
      <c r="I46" s="168"/>
      <c r="J46" s="124"/>
      <c r="K46" s="125"/>
      <c r="L46" s="492"/>
      <c r="M46" s="120"/>
      <c r="N46" s="125"/>
    </row>
    <row r="47" spans="2:14" ht="14.25" x14ac:dyDescent="0.2">
      <c r="B47" s="517" t="s">
        <v>21</v>
      </c>
      <c r="C47" s="494"/>
      <c r="D47" s="495"/>
      <c r="E47" s="496"/>
      <c r="F47" s="168"/>
      <c r="G47" s="124"/>
      <c r="H47" s="125"/>
      <c r="I47" s="168"/>
      <c r="J47" s="124"/>
      <c r="K47" s="125"/>
      <c r="L47" s="518"/>
      <c r="M47" s="495"/>
      <c r="N47" s="125"/>
    </row>
    <row r="48" spans="2:14" ht="15" thickBot="1" x14ac:dyDescent="0.25">
      <c r="B48" s="519" t="s">
        <v>107</v>
      </c>
      <c r="C48" s="512"/>
      <c r="D48" s="498"/>
      <c r="E48" s="499"/>
      <c r="F48" s="341"/>
      <c r="G48" s="126"/>
      <c r="H48" s="127"/>
      <c r="I48" s="341"/>
      <c r="J48" s="126"/>
      <c r="K48" s="127"/>
      <c r="L48" s="520"/>
      <c r="M48" s="498"/>
      <c r="N48" s="127"/>
    </row>
    <row r="49" spans="2:14" ht="14.25" x14ac:dyDescent="0.2">
      <c r="B49" s="923" t="s">
        <v>859</v>
      </c>
      <c r="C49" s="923"/>
      <c r="D49" s="923"/>
      <c r="E49" s="923"/>
      <c r="F49" s="923"/>
      <c r="G49" s="923"/>
      <c r="H49" s="923"/>
      <c r="I49" s="923"/>
      <c r="J49" s="923"/>
      <c r="K49" s="923"/>
      <c r="L49" s="923"/>
      <c r="M49" s="923"/>
      <c r="N49" s="253"/>
    </row>
  </sheetData>
  <mergeCells count="38">
    <mergeCell ref="L8:N8"/>
    <mergeCell ref="C9:C10"/>
    <mergeCell ref="H9:H10"/>
    <mergeCell ref="I9:I10"/>
    <mergeCell ref="B8:B10"/>
    <mergeCell ref="C8:E8"/>
    <mergeCell ref="F8:H8"/>
    <mergeCell ref="I8:K8"/>
    <mergeCell ref="J9:J10"/>
    <mergeCell ref="K9:K10"/>
    <mergeCell ref="M9:M10"/>
    <mergeCell ref="N9:N10"/>
    <mergeCell ref="D33:D34"/>
    <mergeCell ref="E33:E34"/>
    <mergeCell ref="F33:F34"/>
    <mergeCell ref="L9:L10"/>
    <mergeCell ref="B25:M25"/>
    <mergeCell ref="D9:D10"/>
    <mergeCell ref="E9:E10"/>
    <mergeCell ref="F9:F10"/>
    <mergeCell ref="G9:G10"/>
    <mergeCell ref="M33:M34"/>
    <mergeCell ref="N33:N34"/>
    <mergeCell ref="B49:M49"/>
    <mergeCell ref="B29:N30"/>
    <mergeCell ref="B5:N6"/>
    <mergeCell ref="G33:G34"/>
    <mergeCell ref="H33:H34"/>
    <mergeCell ref="I33:I34"/>
    <mergeCell ref="J33:J34"/>
    <mergeCell ref="K33:K34"/>
    <mergeCell ref="L33:L34"/>
    <mergeCell ref="B32:B34"/>
    <mergeCell ref="C32:E32"/>
    <mergeCell ref="F32:H32"/>
    <mergeCell ref="I32:K32"/>
    <mergeCell ref="L32:N32"/>
    <mergeCell ref="C33:C34"/>
  </mergeCells>
  <printOptions horizontalCentered="1"/>
  <pageMargins left="0.31496062992125984" right="0.31496062992125984" top="0.74803149606299213" bottom="0.74803149606299213" header="0.31496062992125984" footer="0.31496062992125984"/>
  <pageSetup scale="75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6">
    <tabColor theme="6" tint="0.59999389629810485"/>
  </sheetPr>
  <dimension ref="B1:L44"/>
  <sheetViews>
    <sheetView showGridLines="0" zoomScale="115" zoomScaleNormal="115" workbookViewId="0">
      <selection activeCell="I12" sqref="I12"/>
    </sheetView>
  </sheetViews>
  <sheetFormatPr defaultRowHeight="12.75" x14ac:dyDescent="0.2"/>
  <cols>
    <col min="1" max="1" width="3.85546875" style="6" customWidth="1"/>
    <col min="2" max="2" width="9.140625" style="6"/>
    <col min="3" max="13" width="12.7109375" style="6" customWidth="1"/>
    <col min="14" max="16384" width="9.140625" style="6"/>
  </cols>
  <sheetData>
    <row r="1" spans="2:12" x14ac:dyDescent="0.2">
      <c r="J1" s="34" t="s">
        <v>357</v>
      </c>
    </row>
    <row r="2" spans="2:12" ht="20.25" customHeight="1" x14ac:dyDescent="0.2">
      <c r="B2" s="752" t="s">
        <v>239</v>
      </c>
      <c r="C2" s="752"/>
      <c r="D2" s="752"/>
      <c r="E2" s="752"/>
      <c r="F2" s="752"/>
      <c r="G2" s="752"/>
      <c r="H2" s="752"/>
      <c r="I2" s="752"/>
      <c r="J2" s="752"/>
      <c r="K2" s="521"/>
      <c r="L2" s="521"/>
    </row>
    <row r="3" spans="2:12" ht="15" thickBot="1" x14ac:dyDescent="0.25">
      <c r="B3" s="253"/>
      <c r="C3" s="253"/>
      <c r="D3" s="253"/>
      <c r="E3" s="253"/>
      <c r="F3" s="253"/>
      <c r="G3" s="253"/>
      <c r="H3" s="253"/>
      <c r="I3" s="253"/>
      <c r="J3" s="33" t="s">
        <v>45</v>
      </c>
      <c r="K3" s="253"/>
      <c r="L3" s="254"/>
    </row>
    <row r="4" spans="2:12" ht="30" customHeight="1" x14ac:dyDescent="0.2">
      <c r="B4" s="950" t="s">
        <v>240</v>
      </c>
      <c r="C4" s="952" t="s">
        <v>953</v>
      </c>
      <c r="D4" s="824"/>
      <c r="E4" s="824"/>
      <c r="F4" s="825"/>
      <c r="G4" s="824" t="s">
        <v>954</v>
      </c>
      <c r="H4" s="824"/>
      <c r="I4" s="824"/>
      <c r="J4" s="825"/>
      <c r="K4" s="275"/>
      <c r="L4" s="275"/>
    </row>
    <row r="5" spans="2:12" ht="26.25" thickBot="1" x14ac:dyDescent="0.25">
      <c r="B5" s="951"/>
      <c r="C5" s="321" t="s">
        <v>244</v>
      </c>
      <c r="D5" s="322" t="s">
        <v>201</v>
      </c>
      <c r="E5" s="322" t="s">
        <v>242</v>
      </c>
      <c r="F5" s="323" t="s">
        <v>243</v>
      </c>
      <c r="G5" s="321" t="s">
        <v>244</v>
      </c>
      <c r="H5" s="322" t="s">
        <v>201</v>
      </c>
      <c r="I5" s="322" t="s">
        <v>242</v>
      </c>
      <c r="J5" s="323" t="s">
        <v>243</v>
      </c>
      <c r="K5" s="314"/>
      <c r="L5" s="314"/>
    </row>
    <row r="6" spans="2:12" ht="13.5" thickBot="1" x14ac:dyDescent="0.25">
      <c r="B6" s="522"/>
      <c r="C6" s="681" t="s">
        <v>245</v>
      </c>
      <c r="D6" s="683">
        <v>1</v>
      </c>
      <c r="E6" s="316">
        <v>2</v>
      </c>
      <c r="F6" s="317">
        <v>3</v>
      </c>
      <c r="G6" s="315" t="s">
        <v>245</v>
      </c>
      <c r="H6" s="316">
        <v>1</v>
      </c>
      <c r="I6" s="316">
        <v>2</v>
      </c>
      <c r="J6" s="317">
        <v>3</v>
      </c>
      <c r="K6" s="314"/>
      <c r="L6" s="314"/>
    </row>
    <row r="7" spans="2:12" ht="14.25" x14ac:dyDescent="0.2">
      <c r="B7" s="523" t="s">
        <v>95</v>
      </c>
      <c r="C7" s="572">
        <f>D7+E7*F7</f>
        <v>83853</v>
      </c>
      <c r="D7" s="565">
        <v>35937</v>
      </c>
      <c r="E7" s="682">
        <v>23958</v>
      </c>
      <c r="F7" s="675">
        <v>2</v>
      </c>
      <c r="G7" s="572">
        <f>H7+I7*J7</f>
        <v>83853</v>
      </c>
      <c r="H7" s="565">
        <v>35937</v>
      </c>
      <c r="I7" s="682">
        <v>23958</v>
      </c>
      <c r="J7" s="675">
        <v>2</v>
      </c>
      <c r="K7" s="253"/>
      <c r="L7" s="253"/>
    </row>
    <row r="8" spans="2:12" ht="14.25" x14ac:dyDescent="0.2">
      <c r="B8" s="524" t="s">
        <v>96</v>
      </c>
      <c r="C8" s="572">
        <f t="shared" ref="C8:C9" si="0">D8+E8*F8</f>
        <v>86779</v>
      </c>
      <c r="D8" s="676">
        <v>37191</v>
      </c>
      <c r="E8" s="680">
        <v>24794</v>
      </c>
      <c r="F8" s="677">
        <v>2</v>
      </c>
      <c r="G8" s="572">
        <f t="shared" ref="G8:G18" si="1">H8+I8*J8</f>
        <v>86779</v>
      </c>
      <c r="H8" s="676">
        <v>37191</v>
      </c>
      <c r="I8" s="680">
        <v>24794</v>
      </c>
      <c r="J8" s="677">
        <v>2</v>
      </c>
      <c r="K8" s="253"/>
      <c r="L8" s="253"/>
    </row>
    <row r="9" spans="2:12" ht="14.25" x14ac:dyDescent="0.2">
      <c r="B9" s="524" t="s">
        <v>97</v>
      </c>
      <c r="C9" s="572">
        <f t="shared" si="0"/>
        <v>91284</v>
      </c>
      <c r="D9" s="676">
        <v>39122</v>
      </c>
      <c r="E9" s="680">
        <v>26081</v>
      </c>
      <c r="F9" s="675">
        <v>2</v>
      </c>
      <c r="G9" s="572">
        <f t="shared" si="1"/>
        <v>108509</v>
      </c>
      <c r="H9" s="676">
        <v>47249</v>
      </c>
      <c r="I9" s="680">
        <v>30630</v>
      </c>
      <c r="J9" s="675">
        <v>2</v>
      </c>
      <c r="K9" s="253"/>
      <c r="L9" s="253"/>
    </row>
    <row r="10" spans="2:12" ht="14.25" x14ac:dyDescent="0.2">
      <c r="B10" s="524" t="s">
        <v>98</v>
      </c>
      <c r="C10" s="572">
        <f>D10+E10*F10</f>
        <v>92660</v>
      </c>
      <c r="D10" s="676">
        <v>39712</v>
      </c>
      <c r="E10" s="680">
        <v>26474</v>
      </c>
      <c r="F10" s="677">
        <v>2</v>
      </c>
      <c r="G10" s="572">
        <f>H10+I10*J10</f>
        <v>92660</v>
      </c>
      <c r="H10" s="676">
        <v>39712</v>
      </c>
      <c r="I10" s="680">
        <v>26474</v>
      </c>
      <c r="J10" s="677">
        <v>2</v>
      </c>
      <c r="K10" s="253"/>
      <c r="L10" s="253"/>
    </row>
    <row r="11" spans="2:12" ht="14.25" x14ac:dyDescent="0.2">
      <c r="B11" s="524" t="s">
        <v>99</v>
      </c>
      <c r="C11" s="572">
        <f t="shared" ref="C11:C18" si="2">D11+E11*F11</f>
        <v>90954</v>
      </c>
      <c r="D11" s="676">
        <v>38980</v>
      </c>
      <c r="E11" s="680">
        <v>25987</v>
      </c>
      <c r="F11" s="675">
        <v>2</v>
      </c>
      <c r="G11" s="572">
        <f t="shared" si="1"/>
        <v>90954</v>
      </c>
      <c r="H11" s="676">
        <v>38980</v>
      </c>
      <c r="I11" s="680">
        <v>25987</v>
      </c>
      <c r="J11" s="675">
        <v>2</v>
      </c>
      <c r="K11" s="253"/>
      <c r="L11" s="253"/>
    </row>
    <row r="12" spans="2:12" ht="14.25" x14ac:dyDescent="0.2">
      <c r="B12" s="524" t="s">
        <v>100</v>
      </c>
      <c r="C12" s="572">
        <f t="shared" si="2"/>
        <v>93362</v>
      </c>
      <c r="D12" s="676">
        <v>40012</v>
      </c>
      <c r="E12" s="680">
        <v>26675</v>
      </c>
      <c r="F12" s="677">
        <v>2</v>
      </c>
      <c r="G12" s="572">
        <f t="shared" si="1"/>
        <v>93362</v>
      </c>
      <c r="H12" s="676">
        <v>40012</v>
      </c>
      <c r="I12" s="680">
        <v>26675</v>
      </c>
      <c r="J12" s="677">
        <v>2</v>
      </c>
      <c r="K12" s="253"/>
      <c r="L12" s="253"/>
    </row>
    <row r="13" spans="2:12" ht="14.25" x14ac:dyDescent="0.2">
      <c r="B13" s="524" t="s">
        <v>101</v>
      </c>
      <c r="C13" s="572">
        <f t="shared" si="2"/>
        <v>93349</v>
      </c>
      <c r="D13" s="676">
        <v>40007</v>
      </c>
      <c r="E13" s="680">
        <v>26671</v>
      </c>
      <c r="F13" s="675">
        <v>2</v>
      </c>
      <c r="G13" s="572">
        <f t="shared" si="1"/>
        <v>93349</v>
      </c>
      <c r="H13" s="676">
        <v>40007</v>
      </c>
      <c r="I13" s="680">
        <v>26671</v>
      </c>
      <c r="J13" s="675">
        <v>2</v>
      </c>
      <c r="K13" s="253"/>
      <c r="L13" s="253"/>
    </row>
    <row r="14" spans="2:12" ht="14.25" x14ac:dyDescent="0.2">
      <c r="B14" s="524" t="s">
        <v>102</v>
      </c>
      <c r="C14" s="572">
        <f t="shared" si="2"/>
        <v>96832</v>
      </c>
      <c r="D14" s="676">
        <v>41500</v>
      </c>
      <c r="E14" s="688">
        <v>27666</v>
      </c>
      <c r="F14" s="677">
        <v>2</v>
      </c>
      <c r="G14" s="572">
        <f t="shared" si="1"/>
        <v>96832</v>
      </c>
      <c r="H14" s="676">
        <v>41500</v>
      </c>
      <c r="I14" s="688">
        <v>27666</v>
      </c>
      <c r="J14" s="677">
        <v>2</v>
      </c>
      <c r="K14" s="253"/>
      <c r="L14" s="253"/>
    </row>
    <row r="15" spans="2:12" ht="14.25" x14ac:dyDescent="0.2">
      <c r="B15" s="524" t="s">
        <v>103</v>
      </c>
      <c r="C15" s="572">
        <f t="shared" si="2"/>
        <v>92603</v>
      </c>
      <c r="D15" s="676">
        <v>39687</v>
      </c>
      <c r="E15" s="680">
        <v>26458</v>
      </c>
      <c r="F15" s="675">
        <v>2</v>
      </c>
      <c r="G15" s="572">
        <f t="shared" si="1"/>
        <v>92603</v>
      </c>
      <c r="H15" s="676">
        <v>39687</v>
      </c>
      <c r="I15" s="680">
        <v>26458</v>
      </c>
      <c r="J15" s="675">
        <v>2</v>
      </c>
      <c r="K15" s="253"/>
      <c r="L15" s="253"/>
    </row>
    <row r="16" spans="2:12" ht="14.25" x14ac:dyDescent="0.2">
      <c r="B16" s="524" t="s">
        <v>104</v>
      </c>
      <c r="C16" s="572">
        <f t="shared" si="2"/>
        <v>94637</v>
      </c>
      <c r="D16" s="676">
        <v>40559</v>
      </c>
      <c r="E16" s="680">
        <v>27039</v>
      </c>
      <c r="F16" s="677">
        <v>2</v>
      </c>
      <c r="G16" s="572">
        <f t="shared" si="1"/>
        <v>94637</v>
      </c>
      <c r="H16" s="676">
        <v>40559</v>
      </c>
      <c r="I16" s="680">
        <v>27039</v>
      </c>
      <c r="J16" s="677">
        <v>2</v>
      </c>
      <c r="K16" s="253"/>
      <c r="L16" s="253"/>
    </row>
    <row r="17" spans="2:12" ht="14.25" x14ac:dyDescent="0.2">
      <c r="B17" s="524" t="s">
        <v>105</v>
      </c>
      <c r="C17" s="572">
        <f t="shared" si="2"/>
        <v>93513</v>
      </c>
      <c r="D17" s="676">
        <v>40077</v>
      </c>
      <c r="E17" s="680">
        <v>26718</v>
      </c>
      <c r="F17" s="675">
        <v>2</v>
      </c>
      <c r="G17" s="572">
        <f t="shared" si="1"/>
        <v>93513</v>
      </c>
      <c r="H17" s="676">
        <v>40077</v>
      </c>
      <c r="I17" s="680">
        <v>26718</v>
      </c>
      <c r="J17" s="675">
        <v>2</v>
      </c>
      <c r="K17" s="253"/>
      <c r="L17" s="253"/>
    </row>
    <row r="18" spans="2:12" ht="15" thickBot="1" x14ac:dyDescent="0.25">
      <c r="B18" s="525" t="s">
        <v>106</v>
      </c>
      <c r="C18" s="691">
        <f t="shared" si="2"/>
        <v>92949</v>
      </c>
      <c r="D18" s="684">
        <v>39835</v>
      </c>
      <c r="E18" s="686">
        <v>26557</v>
      </c>
      <c r="F18" s="685">
        <v>2</v>
      </c>
      <c r="G18" s="691">
        <f t="shared" si="1"/>
        <v>92949</v>
      </c>
      <c r="H18" s="684">
        <v>39835</v>
      </c>
      <c r="I18" s="686">
        <v>26557</v>
      </c>
      <c r="J18" s="685">
        <v>2</v>
      </c>
      <c r="K18" s="253"/>
      <c r="L18" s="253"/>
    </row>
    <row r="19" spans="2:12" ht="15" thickBot="1" x14ac:dyDescent="0.25">
      <c r="B19" s="527" t="s">
        <v>21</v>
      </c>
      <c r="C19" s="692">
        <f t="shared" ref="C19:F19" si="3">SUM(C7:C18)</f>
        <v>1102775</v>
      </c>
      <c r="D19" s="678">
        <f t="shared" si="3"/>
        <v>472619</v>
      </c>
      <c r="E19" s="678">
        <f t="shared" si="3"/>
        <v>315078</v>
      </c>
      <c r="F19" s="679">
        <f t="shared" si="3"/>
        <v>24</v>
      </c>
      <c r="G19" s="692">
        <f t="shared" ref="G19:J19" si="4">SUM(G7:G18)</f>
        <v>1120000</v>
      </c>
      <c r="H19" s="678">
        <f t="shared" si="4"/>
        <v>480746</v>
      </c>
      <c r="I19" s="678">
        <f t="shared" si="4"/>
        <v>319627</v>
      </c>
      <c r="J19" s="679">
        <f t="shared" si="4"/>
        <v>24</v>
      </c>
      <c r="K19" s="253"/>
      <c r="L19" s="253"/>
    </row>
    <row r="20" spans="2:12" ht="15" thickBot="1" x14ac:dyDescent="0.25">
      <c r="B20" s="530" t="s">
        <v>107</v>
      </c>
      <c r="C20" s="687">
        <f>C19/12</f>
        <v>91897.916666666672</v>
      </c>
      <c r="D20" s="692">
        <f t="shared" ref="D20:G20" si="5">D19/12</f>
        <v>39384.916666666664</v>
      </c>
      <c r="E20" s="692">
        <f t="shared" si="5"/>
        <v>26256.5</v>
      </c>
      <c r="F20" s="692">
        <f t="shared" si="5"/>
        <v>2</v>
      </c>
      <c r="G20" s="692">
        <f t="shared" si="5"/>
        <v>93333.333333333328</v>
      </c>
      <c r="H20" s="692">
        <f t="shared" ref="H20:I20" si="6">H19/12</f>
        <v>40062.166666666664</v>
      </c>
      <c r="I20" s="692">
        <f t="shared" si="6"/>
        <v>26635.583333333332</v>
      </c>
      <c r="J20" s="693">
        <f>J19/12</f>
        <v>2</v>
      </c>
      <c r="K20" s="253"/>
      <c r="L20" s="253"/>
    </row>
    <row r="24" spans="2:12" ht="20.25" customHeight="1" x14ac:dyDescent="0.2">
      <c r="B24" s="752" t="s">
        <v>241</v>
      </c>
      <c r="C24" s="752"/>
      <c r="D24" s="752"/>
      <c r="E24" s="752"/>
      <c r="F24" s="752"/>
      <c r="G24" s="752"/>
      <c r="H24" s="752"/>
      <c r="I24" s="752"/>
      <c r="J24" s="752"/>
      <c r="K24" s="531"/>
      <c r="L24" s="531"/>
    </row>
    <row r="25" spans="2:12" ht="15" thickBot="1" x14ac:dyDescent="0.25">
      <c r="B25" s="532"/>
      <c r="C25" s="532"/>
      <c r="D25" s="532"/>
      <c r="E25" s="532"/>
      <c r="F25" s="532"/>
      <c r="G25" s="532"/>
      <c r="H25" s="253"/>
      <c r="I25" s="253"/>
      <c r="J25" s="33" t="s">
        <v>45</v>
      </c>
      <c r="K25" s="253"/>
      <c r="L25" s="254"/>
    </row>
    <row r="26" spans="2:12" ht="30" customHeight="1" x14ac:dyDescent="0.2">
      <c r="B26" s="953" t="s">
        <v>240</v>
      </c>
      <c r="C26" s="823" t="s">
        <v>955</v>
      </c>
      <c r="D26" s="824"/>
      <c r="E26" s="824"/>
      <c r="F26" s="824"/>
      <c r="G26" s="952" t="s">
        <v>956</v>
      </c>
      <c r="H26" s="824"/>
      <c r="I26" s="824"/>
      <c r="J26" s="825"/>
    </row>
    <row r="27" spans="2:12" ht="30" customHeight="1" thickBot="1" x14ac:dyDescent="0.25">
      <c r="B27" s="954"/>
      <c r="C27" s="322" t="s">
        <v>244</v>
      </c>
      <c r="D27" s="322" t="s">
        <v>201</v>
      </c>
      <c r="E27" s="322" t="s">
        <v>242</v>
      </c>
      <c r="F27" s="323" t="s">
        <v>243</v>
      </c>
      <c r="G27" s="321" t="s">
        <v>244</v>
      </c>
      <c r="H27" s="322" t="s">
        <v>201</v>
      </c>
      <c r="I27" s="322" t="s">
        <v>242</v>
      </c>
      <c r="J27" s="323" t="s">
        <v>243</v>
      </c>
    </row>
    <row r="28" spans="2:12" ht="13.5" thickBot="1" x14ac:dyDescent="0.25">
      <c r="B28" s="533"/>
      <c r="C28" s="316" t="s">
        <v>245</v>
      </c>
      <c r="D28" s="316">
        <v>1</v>
      </c>
      <c r="E28" s="316">
        <v>2</v>
      </c>
      <c r="F28" s="317">
        <v>3</v>
      </c>
      <c r="G28" s="315" t="s">
        <v>245</v>
      </c>
      <c r="H28" s="316">
        <v>1</v>
      </c>
      <c r="I28" s="316">
        <v>2</v>
      </c>
      <c r="J28" s="317">
        <v>3</v>
      </c>
    </row>
    <row r="29" spans="2:12" ht="14.25" x14ac:dyDescent="0.2">
      <c r="B29" s="534" t="s">
        <v>95</v>
      </c>
      <c r="C29" s="489">
        <f>D29+(E29*F29)</f>
        <v>131020</v>
      </c>
      <c r="D29" s="164">
        <v>56152</v>
      </c>
      <c r="E29" s="164">
        <v>37434</v>
      </c>
      <c r="F29" s="170">
        <v>2</v>
      </c>
      <c r="G29" s="489">
        <f>H29+(I29*J29)</f>
        <v>131020</v>
      </c>
      <c r="H29" s="164">
        <v>56152</v>
      </c>
      <c r="I29" s="164">
        <v>37434</v>
      </c>
      <c r="J29" s="170">
        <v>2</v>
      </c>
    </row>
    <row r="30" spans="2:12" ht="14.25" x14ac:dyDescent="0.2">
      <c r="B30" s="535" t="s">
        <v>96</v>
      </c>
      <c r="C30" s="491">
        <f t="shared" ref="C30:C39" si="7">D30+(E30*F30)</f>
        <v>135593</v>
      </c>
      <c r="D30" s="120">
        <v>58111</v>
      </c>
      <c r="E30" s="120">
        <v>38741</v>
      </c>
      <c r="F30" s="124">
        <v>2</v>
      </c>
      <c r="G30" s="491">
        <f t="shared" ref="G30:G39" si="8">H30+(I30*J30)</f>
        <v>135593</v>
      </c>
      <c r="H30" s="120">
        <v>58111</v>
      </c>
      <c r="I30" s="120">
        <v>38741</v>
      </c>
      <c r="J30" s="124">
        <v>2</v>
      </c>
    </row>
    <row r="31" spans="2:12" ht="14.25" x14ac:dyDescent="0.2">
      <c r="B31" s="535" t="s">
        <v>97</v>
      </c>
      <c r="C31" s="491">
        <f t="shared" si="7"/>
        <v>142632</v>
      </c>
      <c r="D31" s="120">
        <v>61128</v>
      </c>
      <c r="E31" s="120">
        <v>40752</v>
      </c>
      <c r="F31" s="124">
        <v>2</v>
      </c>
      <c r="G31" s="491">
        <f t="shared" si="8"/>
        <v>169545</v>
      </c>
      <c r="H31" s="120">
        <v>73827</v>
      </c>
      <c r="I31" s="120">
        <v>47859</v>
      </c>
      <c r="J31" s="124">
        <v>2</v>
      </c>
    </row>
    <row r="32" spans="2:12" ht="14.25" x14ac:dyDescent="0.2">
      <c r="B32" s="535" t="s">
        <v>98</v>
      </c>
      <c r="C32" s="491">
        <f t="shared" si="7"/>
        <v>144782</v>
      </c>
      <c r="D32" s="120">
        <v>62050</v>
      </c>
      <c r="E32" s="120">
        <v>41366</v>
      </c>
      <c r="F32" s="124">
        <v>2</v>
      </c>
      <c r="G32" s="491">
        <f t="shared" si="8"/>
        <v>144782</v>
      </c>
      <c r="H32" s="120">
        <v>62050</v>
      </c>
      <c r="I32" s="120">
        <v>41366</v>
      </c>
      <c r="J32" s="124">
        <v>2</v>
      </c>
    </row>
    <row r="33" spans="2:12" ht="14.25" x14ac:dyDescent="0.2">
      <c r="B33" s="535" t="s">
        <v>99</v>
      </c>
      <c r="C33" s="491">
        <f t="shared" si="7"/>
        <v>142116</v>
      </c>
      <c r="D33" s="120">
        <v>60906</v>
      </c>
      <c r="E33" s="120">
        <v>40605</v>
      </c>
      <c r="F33" s="124">
        <v>2</v>
      </c>
      <c r="G33" s="491">
        <f t="shared" si="8"/>
        <v>142116</v>
      </c>
      <c r="H33" s="120">
        <v>60906</v>
      </c>
      <c r="I33" s="120">
        <v>40605</v>
      </c>
      <c r="J33" s="124">
        <v>2</v>
      </c>
    </row>
    <row r="34" spans="2:12" ht="14.25" x14ac:dyDescent="0.2">
      <c r="B34" s="535" t="s">
        <v>100</v>
      </c>
      <c r="C34" s="491">
        <f t="shared" si="7"/>
        <v>145879</v>
      </c>
      <c r="D34" s="120">
        <v>62519</v>
      </c>
      <c r="E34" s="120">
        <v>41680</v>
      </c>
      <c r="F34" s="124">
        <v>2</v>
      </c>
      <c r="G34" s="491">
        <f t="shared" si="8"/>
        <v>145879</v>
      </c>
      <c r="H34" s="120">
        <v>62519</v>
      </c>
      <c r="I34" s="120">
        <v>41680</v>
      </c>
      <c r="J34" s="124">
        <v>2</v>
      </c>
    </row>
    <row r="35" spans="2:12" ht="14.25" x14ac:dyDescent="0.2">
      <c r="B35" s="535" t="s">
        <v>101</v>
      </c>
      <c r="C35" s="491">
        <f t="shared" si="7"/>
        <v>145857</v>
      </c>
      <c r="D35" s="120">
        <v>62511</v>
      </c>
      <c r="E35" s="120">
        <v>41673</v>
      </c>
      <c r="F35" s="124">
        <v>2</v>
      </c>
      <c r="G35" s="491">
        <f t="shared" si="8"/>
        <v>145857</v>
      </c>
      <c r="H35" s="120">
        <v>62511</v>
      </c>
      <c r="I35" s="120">
        <v>41673</v>
      </c>
      <c r="J35" s="124">
        <v>2</v>
      </c>
    </row>
    <row r="36" spans="2:12" ht="14.25" x14ac:dyDescent="0.2">
      <c r="B36" s="535" t="s">
        <v>102</v>
      </c>
      <c r="C36" s="491">
        <f t="shared" si="7"/>
        <v>151300</v>
      </c>
      <c r="D36" s="120">
        <v>64844</v>
      </c>
      <c r="E36" s="120">
        <v>43228</v>
      </c>
      <c r="F36" s="124">
        <v>2</v>
      </c>
      <c r="G36" s="491">
        <f t="shared" si="8"/>
        <v>151300</v>
      </c>
      <c r="H36" s="120">
        <v>64844</v>
      </c>
      <c r="I36" s="120">
        <v>43228</v>
      </c>
      <c r="J36" s="124">
        <v>2</v>
      </c>
    </row>
    <row r="37" spans="2:12" ht="14.25" x14ac:dyDescent="0.2">
      <c r="B37" s="535" t="s">
        <v>103</v>
      </c>
      <c r="C37" s="491">
        <f t="shared" si="7"/>
        <v>144693</v>
      </c>
      <c r="D37" s="120">
        <v>62011</v>
      </c>
      <c r="E37" s="120">
        <v>41341</v>
      </c>
      <c r="F37" s="124">
        <v>2</v>
      </c>
      <c r="G37" s="491">
        <f t="shared" si="8"/>
        <v>144693</v>
      </c>
      <c r="H37" s="120">
        <v>62011</v>
      </c>
      <c r="I37" s="120">
        <v>41341</v>
      </c>
      <c r="J37" s="124">
        <v>2</v>
      </c>
    </row>
    <row r="38" spans="2:12" ht="14.25" x14ac:dyDescent="0.2">
      <c r="B38" s="535" t="s">
        <v>104</v>
      </c>
      <c r="C38" s="491">
        <f t="shared" si="7"/>
        <v>147869</v>
      </c>
      <c r="D38" s="120">
        <v>63373</v>
      </c>
      <c r="E38" s="120">
        <v>42248</v>
      </c>
      <c r="F38" s="124">
        <v>2</v>
      </c>
      <c r="G38" s="491">
        <f t="shared" si="8"/>
        <v>147869</v>
      </c>
      <c r="H38" s="120">
        <v>63373</v>
      </c>
      <c r="I38" s="120">
        <v>42248</v>
      </c>
      <c r="J38" s="124">
        <v>2</v>
      </c>
    </row>
    <row r="39" spans="2:12" ht="14.25" x14ac:dyDescent="0.2">
      <c r="B39" s="535" t="s">
        <v>105</v>
      </c>
      <c r="C39" s="491">
        <f t="shared" si="7"/>
        <v>146114</v>
      </c>
      <c r="D39" s="120">
        <v>62620</v>
      </c>
      <c r="E39" s="120">
        <v>41747</v>
      </c>
      <c r="F39" s="124">
        <v>2</v>
      </c>
      <c r="G39" s="491">
        <f t="shared" si="8"/>
        <v>146114</v>
      </c>
      <c r="H39" s="120">
        <v>62620</v>
      </c>
      <c r="I39" s="120">
        <v>41747</v>
      </c>
      <c r="J39" s="124">
        <v>2</v>
      </c>
    </row>
    <row r="40" spans="2:12" ht="15" thickBot="1" x14ac:dyDescent="0.25">
      <c r="B40" s="536" t="s">
        <v>106</v>
      </c>
      <c r="C40" s="491">
        <f>D40+(E40*F40)</f>
        <v>145232</v>
      </c>
      <c r="D40" s="526">
        <v>62242</v>
      </c>
      <c r="E40" s="526">
        <v>41495</v>
      </c>
      <c r="F40" s="124">
        <v>2</v>
      </c>
      <c r="G40" s="491">
        <f>H40+(I40*J40)</f>
        <v>145232</v>
      </c>
      <c r="H40" s="526">
        <v>62242</v>
      </c>
      <c r="I40" s="526">
        <v>41495</v>
      </c>
      <c r="J40" s="124">
        <v>2</v>
      </c>
    </row>
    <row r="41" spans="2:12" ht="13.5" thickBot="1" x14ac:dyDescent="0.25">
      <c r="B41" s="694" t="s">
        <v>21</v>
      </c>
      <c r="C41" s="546">
        <f>SUM(C29:C40)</f>
        <v>1723087</v>
      </c>
      <c r="D41" s="528">
        <f t="shared" ref="D41:F41" si="9">SUM(D29:D40)</f>
        <v>738467</v>
      </c>
      <c r="E41" s="528">
        <f t="shared" si="9"/>
        <v>492310</v>
      </c>
      <c r="F41" s="528">
        <f t="shared" si="9"/>
        <v>24</v>
      </c>
      <c r="G41" s="528">
        <f t="shared" ref="G41" si="10">SUM(G29:G40)</f>
        <v>1750000</v>
      </c>
      <c r="H41" s="528">
        <f t="shared" ref="H41" si="11">SUM(H29:H40)</f>
        <v>751166</v>
      </c>
      <c r="I41" s="528">
        <f t="shared" ref="I41" si="12">SUM(I29:I40)</f>
        <v>499417</v>
      </c>
      <c r="J41" s="529">
        <f t="shared" ref="J41" si="13">SUM(J29:J40)</f>
        <v>24</v>
      </c>
    </row>
    <row r="42" spans="2:12" ht="13.5" thickBot="1" x14ac:dyDescent="0.25">
      <c r="B42" s="695" t="s">
        <v>107</v>
      </c>
      <c r="C42" s="546">
        <f>C41/12</f>
        <v>143590.58333333334</v>
      </c>
      <c r="D42" s="528">
        <f t="shared" ref="D42:J42" si="14">D41/12</f>
        <v>61538.916666666664</v>
      </c>
      <c r="E42" s="528">
        <f t="shared" si="14"/>
        <v>41025.833333333336</v>
      </c>
      <c r="F42" s="528">
        <f t="shared" si="14"/>
        <v>2</v>
      </c>
      <c r="G42" s="528">
        <f t="shared" si="14"/>
        <v>145833.33333333334</v>
      </c>
      <c r="H42" s="528">
        <f t="shared" si="14"/>
        <v>62597.166666666664</v>
      </c>
      <c r="I42" s="528">
        <f t="shared" si="14"/>
        <v>41618.083333333336</v>
      </c>
      <c r="J42" s="529">
        <f t="shared" si="14"/>
        <v>2</v>
      </c>
    </row>
    <row r="43" spans="2:12" ht="14.25" x14ac:dyDescent="0.2">
      <c r="B43" s="319"/>
      <c r="C43" s="320"/>
      <c r="D43" s="320"/>
      <c r="E43" s="253"/>
      <c r="F43" s="253"/>
      <c r="G43" s="253"/>
      <c r="H43" s="320"/>
      <c r="I43" s="320"/>
      <c r="J43" s="253"/>
      <c r="K43" s="253"/>
      <c r="L43" s="253"/>
    </row>
    <row r="44" spans="2:12" ht="14.25" x14ac:dyDescent="0.2">
      <c r="B44" s="319"/>
      <c r="C44" s="320"/>
      <c r="D44" s="320"/>
      <c r="E44" s="253"/>
      <c r="F44" s="253"/>
      <c r="G44" s="253"/>
      <c r="H44" s="320"/>
      <c r="I44" s="320"/>
      <c r="J44" s="253"/>
      <c r="K44" s="253"/>
      <c r="L44" s="253"/>
    </row>
  </sheetData>
  <mergeCells count="8">
    <mergeCell ref="B2:J2"/>
    <mergeCell ref="B4:B5"/>
    <mergeCell ref="C4:F4"/>
    <mergeCell ref="G4:J4"/>
    <mergeCell ref="B26:B27"/>
    <mergeCell ref="C26:F26"/>
    <mergeCell ref="G26:J26"/>
    <mergeCell ref="B24:J24"/>
  </mergeCells>
  <printOptions horizontalCentered="1"/>
  <pageMargins left="0.15748031496062992" right="0.35433070866141736" top="0.98425196850393704" bottom="0.98425196850393704" header="0.51181102362204722" footer="0.51181102362204722"/>
  <pageSetup scale="85" orientation="portrait" r:id="rId1"/>
  <headerFooter alignWithMargins="0"/>
  <rowBreaks count="1" manualBreakCount="1">
    <brk id="42" max="16383" man="1"/>
  </rowBreaks>
  <colBreaks count="1" manualBreakCount="1">
    <brk id="12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 tint="-0.14999847407452621"/>
  </sheetPr>
  <dimension ref="A1:H80"/>
  <sheetViews>
    <sheetView showGridLines="0" workbookViewId="0">
      <selection activeCell="F33" sqref="F33"/>
    </sheetView>
  </sheetViews>
  <sheetFormatPr defaultRowHeight="15.75" x14ac:dyDescent="0.25"/>
  <cols>
    <col min="1" max="1" width="3" style="40" customWidth="1"/>
    <col min="2" max="2" width="18.7109375" style="40" customWidth="1"/>
    <col min="3" max="3" width="69.7109375" style="40" customWidth="1"/>
    <col min="4" max="4" width="9.140625" style="40"/>
    <col min="5" max="6" width="15.7109375" style="40" customWidth="1"/>
    <col min="7" max="16384" width="9.140625" style="40"/>
  </cols>
  <sheetData>
    <row r="1" spans="1:8" x14ac:dyDescent="0.25">
      <c r="F1" s="50" t="s">
        <v>713</v>
      </c>
      <c r="G1" s="48"/>
      <c r="H1" s="48"/>
    </row>
    <row r="2" spans="1:8" ht="20.25" customHeight="1" x14ac:dyDescent="0.25">
      <c r="B2" s="752" t="s">
        <v>573</v>
      </c>
      <c r="C2" s="752"/>
      <c r="D2" s="752"/>
      <c r="E2" s="752"/>
      <c r="F2" s="752"/>
    </row>
    <row r="3" spans="1:8" ht="12" customHeight="1" x14ac:dyDescent="0.25">
      <c r="B3" s="752" t="s">
        <v>936</v>
      </c>
      <c r="C3" s="752"/>
      <c r="D3" s="752"/>
      <c r="E3" s="752"/>
      <c r="F3" s="752"/>
    </row>
    <row r="4" spans="1:8" ht="16.5" thickBot="1" x14ac:dyDescent="0.3">
      <c r="F4" s="542" t="s">
        <v>197</v>
      </c>
    </row>
    <row r="5" spans="1:8" ht="40.5" customHeight="1" x14ac:dyDescent="0.25">
      <c r="A5" s="45"/>
      <c r="B5" s="457" t="s">
        <v>256</v>
      </c>
      <c r="C5" s="454" t="s">
        <v>257</v>
      </c>
      <c r="D5" s="454" t="s">
        <v>40</v>
      </c>
      <c r="E5" s="455" t="s">
        <v>937</v>
      </c>
      <c r="F5" s="458" t="s">
        <v>938</v>
      </c>
    </row>
    <row r="6" spans="1:8" ht="16.5" customHeight="1" thickBot="1" x14ac:dyDescent="0.3">
      <c r="A6" s="45"/>
      <c r="B6" s="27">
        <v>1</v>
      </c>
      <c r="C6" s="24">
        <v>2</v>
      </c>
      <c r="D6" s="24">
        <v>3</v>
      </c>
      <c r="E6" s="24">
        <v>4</v>
      </c>
      <c r="F6" s="47">
        <v>5</v>
      </c>
    </row>
    <row r="7" spans="1:8" ht="15.75" customHeight="1" x14ac:dyDescent="0.25">
      <c r="A7" s="45"/>
      <c r="B7" s="757"/>
      <c r="C7" s="46" t="s">
        <v>574</v>
      </c>
      <c r="D7" s="759">
        <v>1001</v>
      </c>
      <c r="E7" s="761">
        <f t="shared" ref="E7:F7" si="0">E9+E12+E15+E16-E17+E18+E19</f>
        <v>365180</v>
      </c>
      <c r="F7" s="761">
        <f t="shared" si="0"/>
        <v>343000</v>
      </c>
    </row>
    <row r="8" spans="1:8" ht="15.75" customHeight="1" x14ac:dyDescent="0.25">
      <c r="A8" s="45"/>
      <c r="B8" s="758"/>
      <c r="C8" s="46" t="s">
        <v>575</v>
      </c>
      <c r="D8" s="760"/>
      <c r="E8" s="762"/>
      <c r="F8" s="762"/>
    </row>
    <row r="9" spans="1:8" ht="20.100000000000001" customHeight="1" x14ac:dyDescent="0.25">
      <c r="A9" s="45"/>
      <c r="B9" s="35">
        <v>60</v>
      </c>
      <c r="C9" s="19" t="s">
        <v>576</v>
      </c>
      <c r="D9" s="42">
        <v>1002</v>
      </c>
      <c r="E9" s="549">
        <f t="shared" ref="E9:F9" si="1">E10+E11</f>
        <v>14000</v>
      </c>
      <c r="F9" s="549">
        <f t="shared" si="1"/>
        <v>14000</v>
      </c>
    </row>
    <row r="10" spans="1:8" ht="20.100000000000001" customHeight="1" x14ac:dyDescent="0.25">
      <c r="A10" s="45"/>
      <c r="B10" s="35" t="s">
        <v>577</v>
      </c>
      <c r="C10" s="19" t="s">
        <v>578</v>
      </c>
      <c r="D10" s="42">
        <v>1003</v>
      </c>
      <c r="E10" s="550">
        <v>14000</v>
      </c>
      <c r="F10" s="550">
        <v>14000</v>
      </c>
    </row>
    <row r="11" spans="1:8" ht="20.100000000000001" customHeight="1" x14ac:dyDescent="0.25">
      <c r="A11" s="45"/>
      <c r="B11" s="35" t="s">
        <v>579</v>
      </c>
      <c r="C11" s="19" t="s">
        <v>580</v>
      </c>
      <c r="D11" s="42">
        <v>1004</v>
      </c>
      <c r="E11" s="550"/>
      <c r="F11" s="550"/>
    </row>
    <row r="12" spans="1:8" ht="20.100000000000001" customHeight="1" x14ac:dyDescent="0.25">
      <c r="A12" s="45"/>
      <c r="B12" s="35">
        <v>61</v>
      </c>
      <c r="C12" s="19" t="s">
        <v>581</v>
      </c>
      <c r="D12" s="42">
        <v>1005</v>
      </c>
      <c r="E12" s="550">
        <f t="shared" ref="E12:F12" si="2">E13+E14</f>
        <v>344680</v>
      </c>
      <c r="F12" s="550">
        <f t="shared" si="2"/>
        <v>324000</v>
      </c>
    </row>
    <row r="13" spans="1:8" ht="20.100000000000001" customHeight="1" x14ac:dyDescent="0.25">
      <c r="A13" s="45"/>
      <c r="B13" s="35" t="s">
        <v>582</v>
      </c>
      <c r="C13" s="19" t="s">
        <v>583</v>
      </c>
      <c r="D13" s="42">
        <v>1006</v>
      </c>
      <c r="E13" s="550">
        <v>344680</v>
      </c>
      <c r="F13" s="550">
        <v>324000</v>
      </c>
    </row>
    <row r="14" spans="1:8" ht="20.100000000000001" customHeight="1" x14ac:dyDescent="0.25">
      <c r="A14" s="45"/>
      <c r="B14" s="35" t="s">
        <v>584</v>
      </c>
      <c r="C14" s="19" t="s">
        <v>585</v>
      </c>
      <c r="D14" s="42">
        <v>1007</v>
      </c>
      <c r="E14" s="550"/>
      <c r="F14" s="550"/>
    </row>
    <row r="15" spans="1:8" ht="20.100000000000001" customHeight="1" x14ac:dyDescent="0.25">
      <c r="A15" s="45"/>
      <c r="B15" s="35">
        <v>62</v>
      </c>
      <c r="C15" s="19" t="s">
        <v>586</v>
      </c>
      <c r="D15" s="42">
        <v>1008</v>
      </c>
      <c r="E15" s="550">
        <v>1500</v>
      </c>
      <c r="F15" s="550">
        <v>0</v>
      </c>
    </row>
    <row r="16" spans="1:8" ht="20.100000000000001" customHeight="1" x14ac:dyDescent="0.25">
      <c r="A16" s="45"/>
      <c r="B16" s="35">
        <v>630</v>
      </c>
      <c r="C16" s="19" t="s">
        <v>587</v>
      </c>
      <c r="D16" s="42">
        <v>1009</v>
      </c>
      <c r="E16" s="550"/>
      <c r="F16" s="550"/>
    </row>
    <row r="17" spans="1:6" ht="20.100000000000001" customHeight="1" x14ac:dyDescent="0.25">
      <c r="A17" s="45"/>
      <c r="B17" s="35">
        <v>631</v>
      </c>
      <c r="C17" s="19" t="s">
        <v>588</v>
      </c>
      <c r="D17" s="42">
        <v>1010</v>
      </c>
      <c r="E17" s="550"/>
      <c r="F17" s="550"/>
    </row>
    <row r="18" spans="1:6" ht="20.100000000000001" customHeight="1" x14ac:dyDescent="0.25">
      <c r="A18" s="45"/>
      <c r="B18" s="35" t="s">
        <v>589</v>
      </c>
      <c r="C18" s="19" t="s">
        <v>590</v>
      </c>
      <c r="D18" s="42">
        <v>1011</v>
      </c>
      <c r="E18" s="550">
        <v>5000</v>
      </c>
      <c r="F18" s="550">
        <v>5000</v>
      </c>
    </row>
    <row r="19" spans="1:6" ht="25.5" customHeight="1" x14ac:dyDescent="0.25">
      <c r="A19" s="45"/>
      <c r="B19" s="35" t="s">
        <v>591</v>
      </c>
      <c r="C19" s="19" t="s">
        <v>592</v>
      </c>
      <c r="D19" s="42">
        <v>1012</v>
      </c>
      <c r="E19" s="550"/>
      <c r="F19" s="550"/>
    </row>
    <row r="20" spans="1:6" ht="20.100000000000001" customHeight="1" x14ac:dyDescent="0.25">
      <c r="A20" s="45"/>
      <c r="B20" s="35"/>
      <c r="C20" s="14" t="s">
        <v>593</v>
      </c>
      <c r="D20" s="42">
        <v>1013</v>
      </c>
      <c r="E20" s="550">
        <f t="shared" ref="E20:F20" si="3">E21+E22+E23+E27+E28+E29+E30+E31</f>
        <v>380861</v>
      </c>
      <c r="F20" s="550">
        <f t="shared" si="3"/>
        <v>358600</v>
      </c>
    </row>
    <row r="21" spans="1:6" ht="20.100000000000001" customHeight="1" x14ac:dyDescent="0.25">
      <c r="A21" s="45"/>
      <c r="B21" s="35">
        <v>50</v>
      </c>
      <c r="C21" s="19" t="s">
        <v>594</v>
      </c>
      <c r="D21" s="42">
        <v>1014</v>
      </c>
      <c r="E21" s="550">
        <v>11000</v>
      </c>
      <c r="F21" s="550">
        <v>11000</v>
      </c>
    </row>
    <row r="22" spans="1:6" ht="20.100000000000001" customHeight="1" x14ac:dyDescent="0.25">
      <c r="A22" s="45"/>
      <c r="B22" s="35">
        <v>51</v>
      </c>
      <c r="C22" s="19" t="s">
        <v>595</v>
      </c>
      <c r="D22" s="42">
        <v>1015</v>
      </c>
      <c r="E22" s="550">
        <v>84270</v>
      </c>
      <c r="F22" s="550">
        <v>71800</v>
      </c>
    </row>
    <row r="23" spans="1:6" ht="25.5" customHeight="1" x14ac:dyDescent="0.25">
      <c r="A23" s="45"/>
      <c r="B23" s="35">
        <v>52</v>
      </c>
      <c r="C23" s="19" t="s">
        <v>596</v>
      </c>
      <c r="D23" s="42">
        <v>1016</v>
      </c>
      <c r="E23" s="550">
        <f>E24+E25+E26</f>
        <v>212465</v>
      </c>
      <c r="F23" s="550">
        <f>F24+F25+F26</f>
        <v>210700</v>
      </c>
    </row>
    <row r="24" spans="1:6" ht="20.100000000000001" customHeight="1" x14ac:dyDescent="0.25">
      <c r="A24" s="45"/>
      <c r="B24" s="35">
        <v>520</v>
      </c>
      <c r="C24" s="19" t="s">
        <v>597</v>
      </c>
      <c r="D24" s="42">
        <v>1017</v>
      </c>
      <c r="E24" s="550">
        <v>142200</v>
      </c>
      <c r="F24" s="550">
        <v>142200</v>
      </c>
    </row>
    <row r="25" spans="1:6" ht="20.100000000000001" customHeight="1" x14ac:dyDescent="0.25">
      <c r="A25" s="45"/>
      <c r="B25" s="35">
        <v>521</v>
      </c>
      <c r="C25" s="19" t="s">
        <v>598</v>
      </c>
      <c r="D25" s="42">
        <v>1018</v>
      </c>
      <c r="E25" s="550">
        <v>21500</v>
      </c>
      <c r="F25" s="550">
        <v>21500</v>
      </c>
    </row>
    <row r="26" spans="1:6" ht="20.100000000000001" customHeight="1" x14ac:dyDescent="0.25">
      <c r="A26" s="45"/>
      <c r="B26" s="35" t="s">
        <v>599</v>
      </c>
      <c r="C26" s="19" t="s">
        <v>600</v>
      </c>
      <c r="D26" s="42">
        <v>1019</v>
      </c>
      <c r="E26" s="550">
        <v>48765</v>
      </c>
      <c r="F26" s="550">
        <v>47000</v>
      </c>
    </row>
    <row r="27" spans="1:6" ht="20.100000000000001" customHeight="1" x14ac:dyDescent="0.25">
      <c r="A27" s="45"/>
      <c r="B27" s="35">
        <v>540</v>
      </c>
      <c r="C27" s="19" t="s">
        <v>601</v>
      </c>
      <c r="D27" s="42">
        <v>1020</v>
      </c>
      <c r="E27" s="550">
        <v>29800</v>
      </c>
      <c r="F27" s="550">
        <v>29800</v>
      </c>
    </row>
    <row r="28" spans="1:6" ht="25.5" customHeight="1" x14ac:dyDescent="0.25">
      <c r="A28" s="45"/>
      <c r="B28" s="35" t="s">
        <v>602</v>
      </c>
      <c r="C28" s="19" t="s">
        <v>603</v>
      </c>
      <c r="D28" s="42">
        <v>1021</v>
      </c>
      <c r="E28" s="550"/>
      <c r="F28" s="550"/>
    </row>
    <row r="29" spans="1:6" ht="20.100000000000001" customHeight="1" x14ac:dyDescent="0.25">
      <c r="A29" s="45"/>
      <c r="B29" s="35">
        <v>53</v>
      </c>
      <c r="C29" s="19" t="s">
        <v>604</v>
      </c>
      <c r="D29" s="42">
        <v>1022</v>
      </c>
      <c r="E29" s="550">
        <v>12490</v>
      </c>
      <c r="F29" s="550">
        <v>8500</v>
      </c>
    </row>
    <row r="30" spans="1:6" ht="20.100000000000001" customHeight="1" x14ac:dyDescent="0.25">
      <c r="A30" s="45"/>
      <c r="B30" s="35" t="s">
        <v>605</v>
      </c>
      <c r="C30" s="19" t="s">
        <v>606</v>
      </c>
      <c r="D30" s="42">
        <v>1023</v>
      </c>
      <c r="E30" s="550">
        <v>1800</v>
      </c>
      <c r="F30" s="550">
        <v>1800</v>
      </c>
    </row>
    <row r="31" spans="1:6" ht="20.100000000000001" customHeight="1" x14ac:dyDescent="0.25">
      <c r="A31" s="45"/>
      <c r="B31" s="35">
        <v>55</v>
      </c>
      <c r="C31" s="19" t="s">
        <v>607</v>
      </c>
      <c r="D31" s="42">
        <v>1024</v>
      </c>
      <c r="E31" s="550">
        <v>29036</v>
      </c>
      <c r="F31" s="550">
        <v>25000</v>
      </c>
    </row>
    <row r="32" spans="1:6" ht="20.100000000000001" customHeight="1" x14ac:dyDescent="0.25">
      <c r="A32" s="45"/>
      <c r="B32" s="35"/>
      <c r="C32" s="14" t="s">
        <v>608</v>
      </c>
      <c r="D32" s="42">
        <v>1025</v>
      </c>
      <c r="E32" s="550"/>
      <c r="F32" s="550"/>
    </row>
    <row r="33" spans="1:8" ht="20.100000000000001" customHeight="1" x14ac:dyDescent="0.25">
      <c r="A33" s="45"/>
      <c r="B33" s="35"/>
      <c r="C33" s="14" t="s">
        <v>609</v>
      </c>
      <c r="D33" s="42">
        <v>1026</v>
      </c>
      <c r="E33" s="550">
        <f t="shared" ref="E33:F33" si="4">E20-E7</f>
        <v>15681</v>
      </c>
      <c r="F33" s="550">
        <f t="shared" si="4"/>
        <v>15600</v>
      </c>
      <c r="H33" s="582"/>
    </row>
    <row r="34" spans="1:8" ht="20.100000000000001" customHeight="1" x14ac:dyDescent="0.25">
      <c r="A34" s="45"/>
      <c r="B34" s="755"/>
      <c r="C34" s="15" t="s">
        <v>610</v>
      </c>
      <c r="D34" s="756">
        <v>1027</v>
      </c>
      <c r="E34" s="753">
        <f t="shared" ref="E34:F34" si="5">E36+E37+E38+E39</f>
        <v>5000</v>
      </c>
      <c r="F34" s="753">
        <f t="shared" si="5"/>
        <v>5000</v>
      </c>
    </row>
    <row r="35" spans="1:8" ht="14.25" customHeight="1" x14ac:dyDescent="0.25">
      <c r="A35" s="45"/>
      <c r="B35" s="755"/>
      <c r="C35" s="16" t="s">
        <v>611</v>
      </c>
      <c r="D35" s="756"/>
      <c r="E35" s="754"/>
      <c r="F35" s="754"/>
    </row>
    <row r="36" spans="1:8" ht="24" customHeight="1" x14ac:dyDescent="0.25">
      <c r="A36" s="45"/>
      <c r="B36" s="35" t="s">
        <v>612</v>
      </c>
      <c r="C36" s="19" t="s">
        <v>613</v>
      </c>
      <c r="D36" s="42">
        <v>1028</v>
      </c>
      <c r="E36" s="550"/>
      <c r="F36" s="550"/>
    </row>
    <row r="37" spans="1:8" ht="20.100000000000001" customHeight="1" x14ac:dyDescent="0.25">
      <c r="A37" s="45"/>
      <c r="B37" s="35">
        <v>662</v>
      </c>
      <c r="C37" s="19" t="s">
        <v>614</v>
      </c>
      <c r="D37" s="42">
        <v>1029</v>
      </c>
      <c r="E37" s="550">
        <v>5000</v>
      </c>
      <c r="F37" s="550">
        <v>5000</v>
      </c>
    </row>
    <row r="38" spans="1:8" ht="20.100000000000001" customHeight="1" x14ac:dyDescent="0.25">
      <c r="A38" s="45"/>
      <c r="B38" s="35" t="s">
        <v>108</v>
      </c>
      <c r="C38" s="19" t="s">
        <v>615</v>
      </c>
      <c r="D38" s="42">
        <v>1030</v>
      </c>
      <c r="E38" s="550"/>
      <c r="F38" s="550"/>
    </row>
    <row r="39" spans="1:8" ht="20.100000000000001" customHeight="1" x14ac:dyDescent="0.25">
      <c r="A39" s="45"/>
      <c r="B39" s="35" t="s">
        <v>616</v>
      </c>
      <c r="C39" s="19" t="s">
        <v>617</v>
      </c>
      <c r="D39" s="42">
        <v>1031</v>
      </c>
      <c r="E39" s="550"/>
      <c r="F39" s="550"/>
    </row>
    <row r="40" spans="1:8" ht="20.100000000000001" customHeight="1" x14ac:dyDescent="0.25">
      <c r="A40" s="45"/>
      <c r="B40" s="755"/>
      <c r="C40" s="15" t="s">
        <v>618</v>
      </c>
      <c r="D40" s="756">
        <v>1032</v>
      </c>
      <c r="E40" s="753">
        <f t="shared" ref="E40:F40" si="6">E42+E43+E44+E45</f>
        <v>10</v>
      </c>
      <c r="F40" s="753">
        <f t="shared" si="6"/>
        <v>5</v>
      </c>
    </row>
    <row r="41" spans="1:8" ht="20.100000000000001" customHeight="1" x14ac:dyDescent="0.25">
      <c r="A41" s="45"/>
      <c r="B41" s="755"/>
      <c r="C41" s="16" t="s">
        <v>619</v>
      </c>
      <c r="D41" s="756"/>
      <c r="E41" s="754"/>
      <c r="F41" s="754"/>
    </row>
    <row r="42" spans="1:8" ht="27.75" customHeight="1" x14ac:dyDescent="0.25">
      <c r="A42" s="45"/>
      <c r="B42" s="35" t="s">
        <v>620</v>
      </c>
      <c r="C42" s="19" t="s">
        <v>621</v>
      </c>
      <c r="D42" s="42">
        <v>1033</v>
      </c>
      <c r="E42" s="550"/>
      <c r="F42" s="550"/>
    </row>
    <row r="43" spans="1:8" ht="20.100000000000001" customHeight="1" x14ac:dyDescent="0.25">
      <c r="A43" s="45"/>
      <c r="B43" s="35">
        <v>562</v>
      </c>
      <c r="C43" s="19" t="s">
        <v>622</v>
      </c>
      <c r="D43" s="42">
        <v>1034</v>
      </c>
      <c r="E43" s="550">
        <v>10</v>
      </c>
      <c r="F43" s="550">
        <v>5</v>
      </c>
    </row>
    <row r="44" spans="1:8" ht="20.100000000000001" customHeight="1" x14ac:dyDescent="0.25">
      <c r="A44" s="45"/>
      <c r="B44" s="35" t="s">
        <v>133</v>
      </c>
      <c r="C44" s="19" t="s">
        <v>623</v>
      </c>
      <c r="D44" s="42">
        <v>1035</v>
      </c>
      <c r="E44" s="550"/>
      <c r="F44" s="550"/>
    </row>
    <row r="45" spans="1:8" ht="20.100000000000001" customHeight="1" x14ac:dyDescent="0.25">
      <c r="A45" s="45"/>
      <c r="B45" s="35" t="s">
        <v>624</v>
      </c>
      <c r="C45" s="19" t="s">
        <v>625</v>
      </c>
      <c r="D45" s="42">
        <v>1036</v>
      </c>
      <c r="E45" s="550"/>
      <c r="F45" s="550"/>
    </row>
    <row r="46" spans="1:8" ht="20.100000000000001" customHeight="1" x14ac:dyDescent="0.25">
      <c r="A46" s="45"/>
      <c r="B46" s="35"/>
      <c r="C46" s="14" t="s">
        <v>626</v>
      </c>
      <c r="D46" s="42">
        <v>1037</v>
      </c>
      <c r="E46" s="550">
        <f t="shared" ref="E46:F46" si="7">E34-E40</f>
        <v>4990</v>
      </c>
      <c r="F46" s="550">
        <f t="shared" si="7"/>
        <v>4995</v>
      </c>
    </row>
    <row r="47" spans="1:8" ht="20.100000000000001" customHeight="1" x14ac:dyDescent="0.25">
      <c r="A47" s="45"/>
      <c r="B47" s="35"/>
      <c r="C47" s="14" t="s">
        <v>627</v>
      </c>
      <c r="D47" s="42">
        <v>1038</v>
      </c>
      <c r="E47" s="550"/>
      <c r="F47" s="550"/>
    </row>
    <row r="48" spans="1:8" ht="34.5" customHeight="1" x14ac:dyDescent="0.25">
      <c r="A48" s="45"/>
      <c r="B48" s="35" t="s">
        <v>628</v>
      </c>
      <c r="C48" s="14" t="s">
        <v>629</v>
      </c>
      <c r="D48" s="42">
        <v>1039</v>
      </c>
      <c r="E48" s="550">
        <v>14500</v>
      </c>
      <c r="F48" s="550">
        <v>14500</v>
      </c>
    </row>
    <row r="49" spans="1:6" ht="35.25" customHeight="1" x14ac:dyDescent="0.25">
      <c r="A49" s="45"/>
      <c r="B49" s="35" t="s">
        <v>630</v>
      </c>
      <c r="C49" s="14" t="s">
        <v>631</v>
      </c>
      <c r="D49" s="42">
        <v>1040</v>
      </c>
      <c r="E49" s="550">
        <v>5000</v>
      </c>
      <c r="F49" s="550">
        <v>4000</v>
      </c>
    </row>
    <row r="50" spans="1:6" ht="20.100000000000001" customHeight="1" x14ac:dyDescent="0.25">
      <c r="A50" s="45"/>
      <c r="B50" s="35">
        <v>67</v>
      </c>
      <c r="C50" s="14" t="s">
        <v>632</v>
      </c>
      <c r="D50" s="42">
        <v>1041</v>
      </c>
      <c r="E50" s="550">
        <v>3000</v>
      </c>
      <c r="F50" s="550">
        <v>3000</v>
      </c>
    </row>
    <row r="51" spans="1:6" ht="20.100000000000001" customHeight="1" x14ac:dyDescent="0.25">
      <c r="A51" s="45"/>
      <c r="B51" s="35">
        <v>57</v>
      </c>
      <c r="C51" s="14" t="s">
        <v>633</v>
      </c>
      <c r="D51" s="42">
        <v>1042</v>
      </c>
      <c r="E51" s="550">
        <v>1600</v>
      </c>
      <c r="F51" s="550">
        <v>1600</v>
      </c>
    </row>
    <row r="52" spans="1:6" ht="20.100000000000001" customHeight="1" x14ac:dyDescent="0.25">
      <c r="A52" s="45"/>
      <c r="B52" s="755"/>
      <c r="C52" s="15" t="s">
        <v>634</v>
      </c>
      <c r="D52" s="756">
        <v>1043</v>
      </c>
      <c r="E52" s="753">
        <f t="shared" ref="E52:F52" si="8">E7+E34+E48+E50</f>
        <v>387680</v>
      </c>
      <c r="F52" s="753">
        <f t="shared" si="8"/>
        <v>365500</v>
      </c>
    </row>
    <row r="53" spans="1:6" ht="12" customHeight="1" x14ac:dyDescent="0.25">
      <c r="A53" s="45"/>
      <c r="B53" s="755"/>
      <c r="C53" s="16" t="s">
        <v>635</v>
      </c>
      <c r="D53" s="756"/>
      <c r="E53" s="754"/>
      <c r="F53" s="754"/>
    </row>
    <row r="54" spans="1:6" ht="20.100000000000001" customHeight="1" x14ac:dyDescent="0.25">
      <c r="A54" s="45"/>
      <c r="B54" s="755"/>
      <c r="C54" s="15" t="s">
        <v>636</v>
      </c>
      <c r="D54" s="756">
        <v>1044</v>
      </c>
      <c r="E54" s="753">
        <f t="shared" ref="E54:F54" si="9">E20+E40+E49+E51</f>
        <v>387471</v>
      </c>
      <c r="F54" s="753">
        <f t="shared" si="9"/>
        <v>364205</v>
      </c>
    </row>
    <row r="55" spans="1:6" ht="13.5" customHeight="1" x14ac:dyDescent="0.25">
      <c r="A55" s="45"/>
      <c r="B55" s="755"/>
      <c r="C55" s="16" t="s">
        <v>637</v>
      </c>
      <c r="D55" s="756"/>
      <c r="E55" s="754"/>
      <c r="F55" s="754"/>
    </row>
    <row r="56" spans="1:6" ht="20.100000000000001" customHeight="1" x14ac:dyDescent="0.25">
      <c r="A56" s="45"/>
      <c r="B56" s="35"/>
      <c r="C56" s="14" t="s">
        <v>638</v>
      </c>
      <c r="D56" s="42">
        <v>1045</v>
      </c>
      <c r="E56" s="550">
        <f t="shared" ref="E56:F56" si="10">E52-E54</f>
        <v>209</v>
      </c>
      <c r="F56" s="550">
        <f t="shared" si="10"/>
        <v>1295</v>
      </c>
    </row>
    <row r="57" spans="1:6" ht="20.100000000000001" customHeight="1" x14ac:dyDescent="0.25">
      <c r="A57" s="45"/>
      <c r="B57" s="35"/>
      <c r="C57" s="14" t="s">
        <v>639</v>
      </c>
      <c r="D57" s="42">
        <v>1046</v>
      </c>
      <c r="E57" s="550"/>
      <c r="F57" s="550"/>
    </row>
    <row r="58" spans="1:6" ht="41.25" customHeight="1" x14ac:dyDescent="0.25">
      <c r="A58" s="45"/>
      <c r="B58" s="35" t="s">
        <v>134</v>
      </c>
      <c r="C58" s="14" t="s">
        <v>640</v>
      </c>
      <c r="D58" s="42">
        <v>1047</v>
      </c>
      <c r="E58" s="550"/>
      <c r="F58" s="550"/>
    </row>
    <row r="59" spans="1:6" ht="45" customHeight="1" x14ac:dyDescent="0.25">
      <c r="A59" s="45"/>
      <c r="B59" s="35" t="s">
        <v>641</v>
      </c>
      <c r="C59" s="14" t="s">
        <v>642</v>
      </c>
      <c r="D59" s="42">
        <v>1048</v>
      </c>
      <c r="E59" s="550"/>
      <c r="F59" s="550"/>
    </row>
    <row r="60" spans="1:6" ht="20.100000000000001" customHeight="1" x14ac:dyDescent="0.25">
      <c r="A60" s="45"/>
      <c r="B60" s="755"/>
      <c r="C60" s="15" t="s">
        <v>643</v>
      </c>
      <c r="D60" s="756">
        <v>1049</v>
      </c>
      <c r="E60" s="753">
        <f t="shared" ref="E60:F60" si="11">E56-E57+E58-E59</f>
        <v>209</v>
      </c>
      <c r="F60" s="753">
        <f t="shared" si="11"/>
        <v>1295</v>
      </c>
    </row>
    <row r="61" spans="1:6" ht="12.75" customHeight="1" x14ac:dyDescent="0.25">
      <c r="A61" s="45"/>
      <c r="B61" s="755"/>
      <c r="C61" s="16" t="s">
        <v>644</v>
      </c>
      <c r="D61" s="756"/>
      <c r="E61" s="754"/>
      <c r="F61" s="754"/>
    </row>
    <row r="62" spans="1:6" ht="20.100000000000001" customHeight="1" x14ac:dyDescent="0.25">
      <c r="A62" s="45"/>
      <c r="B62" s="755"/>
      <c r="C62" s="15" t="s">
        <v>645</v>
      </c>
      <c r="D62" s="756">
        <v>1050</v>
      </c>
      <c r="E62" s="753"/>
      <c r="F62" s="753"/>
    </row>
    <row r="63" spans="1:6" ht="14.25" customHeight="1" x14ac:dyDescent="0.25">
      <c r="A63" s="45"/>
      <c r="B63" s="755"/>
      <c r="C63" s="16" t="s">
        <v>646</v>
      </c>
      <c r="D63" s="756"/>
      <c r="E63" s="754"/>
      <c r="F63" s="754"/>
    </row>
    <row r="64" spans="1:6" ht="20.100000000000001" customHeight="1" x14ac:dyDescent="0.25">
      <c r="A64" s="45"/>
      <c r="B64" s="35"/>
      <c r="C64" s="14" t="s">
        <v>647</v>
      </c>
      <c r="D64" s="42"/>
      <c r="E64" s="550"/>
      <c r="F64" s="550"/>
    </row>
    <row r="65" spans="1:6" ht="20.100000000000001" customHeight="1" x14ac:dyDescent="0.25">
      <c r="A65" s="45"/>
      <c r="B65" s="35">
        <v>721</v>
      </c>
      <c r="C65" s="19" t="s">
        <v>648</v>
      </c>
      <c r="D65" s="42">
        <v>1051</v>
      </c>
      <c r="E65" s="550"/>
      <c r="F65" s="550"/>
    </row>
    <row r="66" spans="1:6" ht="20.100000000000001" customHeight="1" x14ac:dyDescent="0.25">
      <c r="A66" s="45"/>
      <c r="B66" s="35" t="s">
        <v>663</v>
      </c>
      <c r="C66" s="19" t="s">
        <v>649</v>
      </c>
      <c r="D66" s="42">
        <v>1052</v>
      </c>
      <c r="E66" s="550"/>
      <c r="F66" s="550"/>
    </row>
    <row r="67" spans="1:6" ht="20.100000000000001" customHeight="1" x14ac:dyDescent="0.25">
      <c r="A67" s="45"/>
      <c r="B67" s="35" t="s">
        <v>664</v>
      </c>
      <c r="C67" s="19" t="s">
        <v>650</v>
      </c>
      <c r="D67" s="42">
        <v>1053</v>
      </c>
      <c r="E67" s="550"/>
      <c r="F67" s="550"/>
    </row>
    <row r="68" spans="1:6" ht="20.100000000000001" customHeight="1" x14ac:dyDescent="0.25">
      <c r="A68" s="45"/>
      <c r="B68" s="35">
        <v>723</v>
      </c>
      <c r="C68" s="14" t="s">
        <v>651</v>
      </c>
      <c r="D68" s="42">
        <v>1054</v>
      </c>
      <c r="E68" s="550"/>
      <c r="F68" s="550"/>
    </row>
    <row r="69" spans="1:6" ht="20.100000000000001" customHeight="1" x14ac:dyDescent="0.25">
      <c r="A69" s="45"/>
      <c r="B69" s="755"/>
      <c r="C69" s="15" t="s">
        <v>652</v>
      </c>
      <c r="D69" s="756">
        <v>1055</v>
      </c>
      <c r="E69" s="753">
        <f t="shared" ref="E69:F69" si="12">E60-E62-E65-E66+E67+E68</f>
        <v>209</v>
      </c>
      <c r="F69" s="753">
        <f t="shared" si="12"/>
        <v>1295</v>
      </c>
    </row>
    <row r="70" spans="1:6" ht="14.25" customHeight="1" x14ac:dyDescent="0.25">
      <c r="A70" s="45"/>
      <c r="B70" s="755"/>
      <c r="C70" s="16" t="s">
        <v>653</v>
      </c>
      <c r="D70" s="756"/>
      <c r="E70" s="754"/>
      <c r="F70" s="754"/>
    </row>
    <row r="71" spans="1:6" ht="20.100000000000001" customHeight="1" x14ac:dyDescent="0.25">
      <c r="A71" s="45"/>
      <c r="B71" s="755"/>
      <c r="C71" s="15" t="s">
        <v>654</v>
      </c>
      <c r="D71" s="756">
        <v>1056</v>
      </c>
      <c r="E71" s="753"/>
      <c r="F71" s="753"/>
    </row>
    <row r="72" spans="1:6" ht="14.25" customHeight="1" x14ac:dyDescent="0.25">
      <c r="A72" s="45"/>
      <c r="B72" s="755"/>
      <c r="C72" s="16" t="s">
        <v>655</v>
      </c>
      <c r="D72" s="756"/>
      <c r="E72" s="754"/>
      <c r="F72" s="754"/>
    </row>
    <row r="73" spans="1:6" ht="20.100000000000001" customHeight="1" x14ac:dyDescent="0.25">
      <c r="A73" s="45"/>
      <c r="B73" s="35"/>
      <c r="C73" s="19" t="s">
        <v>656</v>
      </c>
      <c r="D73" s="42">
        <v>1057</v>
      </c>
      <c r="E73" s="550"/>
      <c r="F73" s="550"/>
    </row>
    <row r="74" spans="1:6" ht="20.100000000000001" customHeight="1" x14ac:dyDescent="0.25">
      <c r="A74" s="45"/>
      <c r="B74" s="35"/>
      <c r="C74" s="19" t="s">
        <v>798</v>
      </c>
      <c r="D74" s="42">
        <v>1058</v>
      </c>
      <c r="E74" s="550"/>
      <c r="F74" s="550"/>
    </row>
    <row r="75" spans="1:6" ht="20.100000000000001" customHeight="1" x14ac:dyDescent="0.25">
      <c r="A75" s="45"/>
      <c r="B75" s="35"/>
      <c r="C75" s="19" t="s">
        <v>657</v>
      </c>
      <c r="D75" s="42">
        <v>1059</v>
      </c>
      <c r="E75" s="550"/>
      <c r="F75" s="550"/>
    </row>
    <row r="76" spans="1:6" ht="20.100000000000001" customHeight="1" x14ac:dyDescent="0.25">
      <c r="A76" s="45"/>
      <c r="B76" s="35"/>
      <c r="C76" s="19" t="s">
        <v>658</v>
      </c>
      <c r="D76" s="42">
        <v>1060</v>
      </c>
      <c r="E76" s="550"/>
      <c r="F76" s="550"/>
    </row>
    <row r="77" spans="1:6" ht="20.100000000000001" customHeight="1" x14ac:dyDescent="0.25">
      <c r="A77" s="45"/>
      <c r="B77" s="35"/>
      <c r="C77" s="19" t="s">
        <v>659</v>
      </c>
      <c r="D77" s="42"/>
      <c r="E77" s="550"/>
      <c r="F77" s="550"/>
    </row>
    <row r="78" spans="1:6" ht="20.100000000000001" customHeight="1" x14ac:dyDescent="0.25">
      <c r="A78" s="45"/>
      <c r="B78" s="35"/>
      <c r="C78" s="19" t="s">
        <v>660</v>
      </c>
      <c r="D78" s="42">
        <v>1061</v>
      </c>
      <c r="E78" s="550"/>
      <c r="F78" s="550"/>
    </row>
    <row r="79" spans="1:6" ht="20.100000000000001" customHeight="1" thickBot="1" x14ac:dyDescent="0.3">
      <c r="A79" s="45"/>
      <c r="B79" s="37"/>
      <c r="C79" s="43" t="s">
        <v>661</v>
      </c>
      <c r="D79" s="44">
        <v>1062</v>
      </c>
      <c r="E79" s="551"/>
      <c r="F79" s="551"/>
    </row>
    <row r="80" spans="1:6" x14ac:dyDescent="0.25">
      <c r="B80" s="2"/>
    </row>
  </sheetData>
  <mergeCells count="38">
    <mergeCell ref="E54:E55"/>
    <mergeCell ref="F54:F55"/>
    <mergeCell ref="E60:E61"/>
    <mergeCell ref="F60:F61"/>
    <mergeCell ref="B69:B70"/>
    <mergeCell ref="D69:D70"/>
    <mergeCell ref="B54:B55"/>
    <mergeCell ref="D54:D55"/>
    <mergeCell ref="B60:B61"/>
    <mergeCell ref="D60:D61"/>
    <mergeCell ref="B2:F2"/>
    <mergeCell ref="B3:F3"/>
    <mergeCell ref="E34:E35"/>
    <mergeCell ref="F34:F35"/>
    <mergeCell ref="B7:B8"/>
    <mergeCell ref="D7:D8"/>
    <mergeCell ref="E7:E8"/>
    <mergeCell ref="F7:F8"/>
    <mergeCell ref="B34:B35"/>
    <mergeCell ref="D34:D35"/>
    <mergeCell ref="E71:E72"/>
    <mergeCell ref="F71:F72"/>
    <mergeCell ref="E62:E63"/>
    <mergeCell ref="F62:F63"/>
    <mergeCell ref="B62:B63"/>
    <mergeCell ref="D62:D63"/>
    <mergeCell ref="E69:E70"/>
    <mergeCell ref="F69:F70"/>
    <mergeCell ref="B71:B72"/>
    <mergeCell ref="D71:D72"/>
    <mergeCell ref="E40:E41"/>
    <mergeCell ref="F40:F41"/>
    <mergeCell ref="B40:B41"/>
    <mergeCell ref="D40:D41"/>
    <mergeCell ref="B52:B53"/>
    <mergeCell ref="D52:D53"/>
    <mergeCell ref="E52:E53"/>
    <mergeCell ref="F52:F53"/>
  </mergeCells>
  <pageMargins left="0.31496062992125984" right="0.31496062992125984" top="0.74803149606299213" bottom="0.74803149606299213" header="0.31496062992125984" footer="0.31496062992125984"/>
  <pageSetup paperSize="9" scale="75" orientation="portrait" r:id="rId1"/>
  <rowBreaks count="1" manualBreakCount="1">
    <brk id="47" max="1638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17">
    <tabColor theme="6" tint="0.59999389629810485"/>
  </sheetPr>
  <dimension ref="B1:L51"/>
  <sheetViews>
    <sheetView showGridLines="0" topLeftCell="A10" zoomScale="115" zoomScaleNormal="115" workbookViewId="0">
      <selection activeCell="G26" sqref="G26:J26"/>
    </sheetView>
  </sheetViews>
  <sheetFormatPr defaultRowHeight="12.75" x14ac:dyDescent="0.2"/>
  <cols>
    <col min="1" max="1" width="3.7109375" style="6" customWidth="1"/>
    <col min="2" max="2" width="9.140625" style="6"/>
    <col min="3" max="13" width="12.7109375" style="6" customWidth="1"/>
    <col min="14" max="16384" width="9.140625" style="6"/>
  </cols>
  <sheetData>
    <row r="1" spans="2:12" x14ac:dyDescent="0.2">
      <c r="J1" s="34" t="s">
        <v>353</v>
      </c>
    </row>
    <row r="2" spans="2:12" ht="21.75" customHeight="1" x14ac:dyDescent="0.2">
      <c r="B2" s="752" t="s">
        <v>246</v>
      </c>
      <c r="C2" s="752"/>
      <c r="D2" s="752"/>
      <c r="E2" s="752"/>
      <c r="F2" s="752"/>
      <c r="G2" s="752"/>
      <c r="H2" s="752"/>
      <c r="I2" s="752"/>
      <c r="J2" s="752"/>
      <c r="K2" s="308"/>
      <c r="L2" s="308"/>
    </row>
    <row r="3" spans="2:12" ht="15" thickBot="1" x14ac:dyDescent="0.25">
      <c r="B3" s="253"/>
      <c r="C3" s="253"/>
      <c r="D3" s="253"/>
      <c r="E3" s="253"/>
      <c r="F3" s="253"/>
      <c r="G3" s="253"/>
      <c r="H3" s="253"/>
      <c r="I3" s="253"/>
      <c r="J3" s="33" t="s">
        <v>45</v>
      </c>
      <c r="K3" s="5"/>
      <c r="L3" s="309"/>
    </row>
    <row r="4" spans="2:12" ht="30" customHeight="1" x14ac:dyDescent="0.2">
      <c r="B4" s="956" t="s">
        <v>240</v>
      </c>
      <c r="C4" s="952" t="s">
        <v>957</v>
      </c>
      <c r="D4" s="824"/>
      <c r="E4" s="824"/>
      <c r="F4" s="825"/>
      <c r="G4" s="824" t="s">
        <v>958</v>
      </c>
      <c r="H4" s="824"/>
      <c r="I4" s="824"/>
      <c r="J4" s="825"/>
      <c r="K4" s="310"/>
      <c r="L4" s="310"/>
    </row>
    <row r="5" spans="2:12" ht="30" customHeight="1" thickBot="1" x14ac:dyDescent="0.25">
      <c r="B5" s="928"/>
      <c r="C5" s="311" t="s">
        <v>244</v>
      </c>
      <c r="D5" s="312" t="s">
        <v>201</v>
      </c>
      <c r="E5" s="312" t="s">
        <v>242</v>
      </c>
      <c r="F5" s="313" t="s">
        <v>243</v>
      </c>
      <c r="G5" s="311" t="s">
        <v>244</v>
      </c>
      <c r="H5" s="312" t="s">
        <v>201</v>
      </c>
      <c r="I5" s="312" t="s">
        <v>242</v>
      </c>
      <c r="J5" s="313" t="s">
        <v>243</v>
      </c>
      <c r="K5" s="314"/>
      <c r="L5" s="314"/>
    </row>
    <row r="6" spans="2:12" ht="15" thickBot="1" x14ac:dyDescent="0.25">
      <c r="B6" s="248"/>
      <c r="C6" s="315" t="s">
        <v>245</v>
      </c>
      <c r="D6" s="316">
        <v>1</v>
      </c>
      <c r="E6" s="316">
        <v>2</v>
      </c>
      <c r="F6" s="317">
        <v>3</v>
      </c>
      <c r="G6" s="315" t="s">
        <v>245</v>
      </c>
      <c r="H6" s="316">
        <v>1</v>
      </c>
      <c r="I6" s="316">
        <v>2</v>
      </c>
      <c r="J6" s="317">
        <v>3</v>
      </c>
      <c r="K6" s="314"/>
      <c r="L6" s="314"/>
    </row>
    <row r="7" spans="2:12" ht="14.25" x14ac:dyDescent="0.2">
      <c r="B7" s="523" t="s">
        <v>95</v>
      </c>
      <c r="C7" s="489">
        <f>D7+(E7*F7)</f>
        <v>0</v>
      </c>
      <c r="D7" s="164"/>
      <c r="E7" s="131"/>
      <c r="F7" s="170"/>
      <c r="G7" s="489">
        <f>H7+(I7*J7)</f>
        <v>0</v>
      </c>
      <c r="H7" s="164"/>
      <c r="I7" s="131"/>
      <c r="J7" s="170"/>
      <c r="K7" s="5"/>
      <c r="L7" s="5"/>
    </row>
    <row r="8" spans="2:12" ht="14.25" x14ac:dyDescent="0.2">
      <c r="B8" s="524" t="s">
        <v>96</v>
      </c>
      <c r="C8" s="489">
        <f t="shared" ref="C8:C18" si="0">D8+(E8*F8)</f>
        <v>0</v>
      </c>
      <c r="D8" s="120"/>
      <c r="E8" s="124"/>
      <c r="F8" s="125"/>
      <c r="G8" s="492">
        <f t="shared" ref="G8:G18" si="1">H8+(I8*J8)</f>
        <v>0</v>
      </c>
      <c r="H8" s="120"/>
      <c r="I8" s="124"/>
      <c r="J8" s="125"/>
      <c r="K8" s="5"/>
      <c r="L8" s="5"/>
    </row>
    <row r="9" spans="2:12" ht="14.25" x14ac:dyDescent="0.2">
      <c r="B9" s="524" t="s">
        <v>97</v>
      </c>
      <c r="C9" s="489">
        <f t="shared" si="0"/>
        <v>0</v>
      </c>
      <c r="D9" s="120"/>
      <c r="E9" s="124"/>
      <c r="F9" s="125"/>
      <c r="G9" s="492">
        <f t="shared" si="1"/>
        <v>0</v>
      </c>
      <c r="H9" s="120"/>
      <c r="I9" s="124"/>
      <c r="J9" s="125"/>
      <c r="K9" s="5"/>
      <c r="L9" s="5"/>
    </row>
    <row r="10" spans="2:12" ht="14.25" x14ac:dyDescent="0.2">
      <c r="B10" s="524" t="s">
        <v>98</v>
      </c>
      <c r="C10" s="489">
        <f t="shared" si="0"/>
        <v>0</v>
      </c>
      <c r="D10" s="120"/>
      <c r="E10" s="124"/>
      <c r="F10" s="125"/>
      <c r="G10" s="492">
        <f t="shared" si="1"/>
        <v>0</v>
      </c>
      <c r="H10" s="120"/>
      <c r="I10" s="124"/>
      <c r="J10" s="125"/>
      <c r="K10" s="5"/>
      <c r="L10" s="5"/>
    </row>
    <row r="11" spans="2:12" ht="14.25" x14ac:dyDescent="0.2">
      <c r="B11" s="524" t="s">
        <v>99</v>
      </c>
      <c r="C11" s="489">
        <f t="shared" si="0"/>
        <v>0</v>
      </c>
      <c r="D11" s="120"/>
      <c r="E11" s="124"/>
      <c r="F11" s="125"/>
      <c r="G11" s="492">
        <f t="shared" si="1"/>
        <v>0</v>
      </c>
      <c r="H11" s="120"/>
      <c r="I11" s="124"/>
      <c r="J11" s="125"/>
      <c r="K11" s="5"/>
      <c r="L11" s="5"/>
    </row>
    <row r="12" spans="2:12" ht="14.25" x14ac:dyDescent="0.2">
      <c r="B12" s="524" t="s">
        <v>100</v>
      </c>
      <c r="C12" s="489">
        <f t="shared" si="0"/>
        <v>0</v>
      </c>
      <c r="D12" s="120"/>
      <c r="E12" s="124"/>
      <c r="F12" s="125"/>
      <c r="G12" s="492">
        <f t="shared" si="1"/>
        <v>0</v>
      </c>
      <c r="H12" s="120"/>
      <c r="I12" s="124"/>
      <c r="J12" s="125"/>
      <c r="K12" s="5"/>
      <c r="L12" s="5"/>
    </row>
    <row r="13" spans="2:12" ht="14.25" x14ac:dyDescent="0.2">
      <c r="B13" s="524" t="s">
        <v>101</v>
      </c>
      <c r="C13" s="489">
        <f t="shared" si="0"/>
        <v>0</v>
      </c>
      <c r="D13" s="120"/>
      <c r="E13" s="124"/>
      <c r="F13" s="125"/>
      <c r="G13" s="492">
        <f t="shared" si="1"/>
        <v>0</v>
      </c>
      <c r="H13" s="120"/>
      <c r="I13" s="124"/>
      <c r="J13" s="125"/>
      <c r="K13" s="5"/>
      <c r="L13" s="5"/>
    </row>
    <row r="14" spans="2:12" ht="14.25" x14ac:dyDescent="0.2">
      <c r="B14" s="524" t="s">
        <v>102</v>
      </c>
      <c r="C14" s="489">
        <f t="shared" si="0"/>
        <v>0</v>
      </c>
      <c r="D14" s="120"/>
      <c r="E14" s="124"/>
      <c r="F14" s="125"/>
      <c r="G14" s="492">
        <f t="shared" si="1"/>
        <v>0</v>
      </c>
      <c r="H14" s="120"/>
      <c r="I14" s="124"/>
      <c r="J14" s="125"/>
      <c r="K14" s="5"/>
      <c r="L14" s="5"/>
    </row>
    <row r="15" spans="2:12" ht="14.25" x14ac:dyDescent="0.2">
      <c r="B15" s="524" t="s">
        <v>103</v>
      </c>
      <c r="C15" s="489">
        <f t="shared" si="0"/>
        <v>0</v>
      </c>
      <c r="D15" s="120"/>
      <c r="E15" s="124"/>
      <c r="F15" s="125"/>
      <c r="G15" s="492">
        <f t="shared" si="1"/>
        <v>0</v>
      </c>
      <c r="H15" s="120"/>
      <c r="I15" s="124"/>
      <c r="J15" s="125"/>
      <c r="K15" s="5"/>
      <c r="L15" s="5"/>
    </row>
    <row r="16" spans="2:12" ht="14.25" x14ac:dyDescent="0.2">
      <c r="B16" s="524" t="s">
        <v>104</v>
      </c>
      <c r="C16" s="489">
        <f t="shared" si="0"/>
        <v>0</v>
      </c>
      <c r="D16" s="120"/>
      <c r="E16" s="124"/>
      <c r="F16" s="125"/>
      <c r="G16" s="492">
        <f t="shared" si="1"/>
        <v>0</v>
      </c>
      <c r="H16" s="120"/>
      <c r="I16" s="124"/>
      <c r="J16" s="125"/>
      <c r="K16" s="5"/>
      <c r="L16" s="5"/>
    </row>
    <row r="17" spans="2:12" ht="14.25" x14ac:dyDescent="0.2">
      <c r="B17" s="524" t="s">
        <v>105</v>
      </c>
      <c r="C17" s="489">
        <f t="shared" si="0"/>
        <v>0</v>
      </c>
      <c r="D17" s="120"/>
      <c r="E17" s="124"/>
      <c r="F17" s="125"/>
      <c r="G17" s="492">
        <f t="shared" si="1"/>
        <v>0</v>
      </c>
      <c r="H17" s="120"/>
      <c r="I17" s="124"/>
      <c r="J17" s="125"/>
      <c r="K17" s="5"/>
      <c r="L17" s="5"/>
    </row>
    <row r="18" spans="2:12" ht="15" thickBot="1" x14ac:dyDescent="0.25">
      <c r="B18" s="525" t="s">
        <v>106</v>
      </c>
      <c r="C18" s="489">
        <f t="shared" si="0"/>
        <v>0</v>
      </c>
      <c r="D18" s="526"/>
      <c r="E18" s="126"/>
      <c r="F18" s="127"/>
      <c r="G18" s="497">
        <f t="shared" si="1"/>
        <v>0</v>
      </c>
      <c r="H18" s="526"/>
      <c r="I18" s="126"/>
      <c r="J18" s="127"/>
      <c r="K18" s="5"/>
      <c r="L18" s="5"/>
    </row>
    <row r="19" spans="2:12" ht="15" thickBot="1" x14ac:dyDescent="0.25">
      <c r="B19" s="527" t="s">
        <v>21</v>
      </c>
      <c r="C19" s="545">
        <f>SUM(C7:C18)</f>
        <v>0</v>
      </c>
      <c r="D19" s="528"/>
      <c r="E19" s="528"/>
      <c r="F19" s="529"/>
      <c r="G19" s="545">
        <f>SUM(G7:G18)</f>
        <v>0</v>
      </c>
      <c r="H19" s="528"/>
      <c r="I19" s="528"/>
      <c r="J19" s="529"/>
      <c r="K19" s="5"/>
      <c r="L19" s="5"/>
    </row>
    <row r="20" spans="2:12" ht="15" thickBot="1" x14ac:dyDescent="0.25">
      <c r="B20" s="530" t="s">
        <v>107</v>
      </c>
      <c r="C20" s="539"/>
      <c r="D20" s="540"/>
      <c r="E20" s="540"/>
      <c r="F20" s="541"/>
      <c r="G20" s="539"/>
      <c r="H20" s="540"/>
      <c r="I20" s="540"/>
      <c r="J20" s="541"/>
      <c r="K20" s="5"/>
      <c r="L20" s="5"/>
    </row>
    <row r="21" spans="2:12" x14ac:dyDescent="0.2">
      <c r="B21" s="12"/>
      <c r="C21" s="12"/>
      <c r="D21" s="12"/>
      <c r="E21" s="12"/>
      <c r="F21" s="12"/>
      <c r="G21" s="12"/>
      <c r="H21" s="12"/>
      <c r="I21" s="12"/>
      <c r="J21" s="12"/>
    </row>
    <row r="22" spans="2:12" x14ac:dyDescent="0.2">
      <c r="B22" s="12"/>
      <c r="C22" s="12"/>
      <c r="D22" s="12"/>
      <c r="E22" s="12"/>
      <c r="F22" s="12"/>
      <c r="G22" s="12"/>
      <c r="H22" s="12"/>
      <c r="I22" s="12"/>
      <c r="J22" s="12"/>
    </row>
    <row r="23" spans="2:12" x14ac:dyDescent="0.2">
      <c r="B23" s="12"/>
      <c r="C23" s="12"/>
      <c r="D23" s="12"/>
      <c r="E23" s="12"/>
      <c r="F23" s="12"/>
      <c r="G23" s="12"/>
      <c r="H23" s="12"/>
      <c r="I23" s="12"/>
      <c r="J23" s="12"/>
    </row>
    <row r="24" spans="2:12" ht="20.25" customHeight="1" x14ac:dyDescent="0.2">
      <c r="B24" s="752" t="s">
        <v>247</v>
      </c>
      <c r="C24" s="752"/>
      <c r="D24" s="752"/>
      <c r="E24" s="752"/>
      <c r="F24" s="752"/>
      <c r="G24" s="752"/>
      <c r="H24" s="752"/>
      <c r="I24" s="752"/>
      <c r="J24" s="752"/>
      <c r="K24" s="531"/>
      <c r="L24" s="318"/>
    </row>
    <row r="25" spans="2:12" ht="15" thickBot="1" x14ac:dyDescent="0.25">
      <c r="B25" s="532"/>
      <c r="C25" s="532"/>
      <c r="D25" s="532"/>
      <c r="E25" s="532"/>
      <c r="F25" s="532"/>
      <c r="G25" s="532"/>
      <c r="H25" s="253"/>
      <c r="I25" s="253"/>
      <c r="J25" s="33" t="s">
        <v>45</v>
      </c>
      <c r="K25" s="253"/>
      <c r="L25" s="309"/>
    </row>
    <row r="26" spans="2:12" ht="30" customHeight="1" x14ac:dyDescent="0.2">
      <c r="B26" s="932" t="s">
        <v>240</v>
      </c>
      <c r="C26" s="823" t="s">
        <v>959</v>
      </c>
      <c r="D26" s="824"/>
      <c r="E26" s="824"/>
      <c r="F26" s="825"/>
      <c r="G26" s="952" t="s">
        <v>960</v>
      </c>
      <c r="H26" s="824"/>
      <c r="I26" s="824"/>
      <c r="J26" s="825"/>
    </row>
    <row r="27" spans="2:12" ht="30" customHeight="1" thickBot="1" x14ac:dyDescent="0.25">
      <c r="B27" s="955"/>
      <c r="C27" s="312" t="s">
        <v>244</v>
      </c>
      <c r="D27" s="312" t="s">
        <v>201</v>
      </c>
      <c r="E27" s="312" t="s">
        <v>242</v>
      </c>
      <c r="F27" s="313" t="s">
        <v>243</v>
      </c>
      <c r="G27" s="311" t="s">
        <v>244</v>
      </c>
      <c r="H27" s="312" t="s">
        <v>201</v>
      </c>
      <c r="I27" s="312" t="s">
        <v>242</v>
      </c>
      <c r="J27" s="313" t="s">
        <v>243</v>
      </c>
    </row>
    <row r="28" spans="2:12" ht="15" thickBot="1" x14ac:dyDescent="0.25">
      <c r="B28" s="543"/>
      <c r="C28" s="316" t="s">
        <v>245</v>
      </c>
      <c r="D28" s="316">
        <v>1</v>
      </c>
      <c r="E28" s="316">
        <v>2</v>
      </c>
      <c r="F28" s="317">
        <v>3</v>
      </c>
      <c r="G28" s="315" t="s">
        <v>245</v>
      </c>
      <c r="H28" s="316">
        <v>1</v>
      </c>
      <c r="I28" s="316">
        <v>2</v>
      </c>
      <c r="J28" s="317">
        <v>3</v>
      </c>
    </row>
    <row r="29" spans="2:12" ht="14.25" x14ac:dyDescent="0.2">
      <c r="B29" s="534" t="s">
        <v>95</v>
      </c>
      <c r="C29" s="164">
        <f>D29+(E29*F29)</f>
        <v>0</v>
      </c>
      <c r="D29" s="164"/>
      <c r="E29" s="131"/>
      <c r="F29" s="170"/>
      <c r="G29" s="489">
        <f>H29+(I29*J29)</f>
        <v>0</v>
      </c>
      <c r="H29" s="164"/>
      <c r="I29" s="131"/>
      <c r="J29" s="170"/>
    </row>
    <row r="30" spans="2:12" ht="14.25" x14ac:dyDescent="0.2">
      <c r="B30" s="535" t="s">
        <v>96</v>
      </c>
      <c r="C30" s="120">
        <f t="shared" ref="C30:C40" si="2">D30+(E30*F30)</f>
        <v>0</v>
      </c>
      <c r="D30" s="120"/>
      <c r="E30" s="124"/>
      <c r="F30" s="124"/>
      <c r="G30" s="494">
        <f t="shared" ref="G30:G40" si="3">H30+(I30*J30)</f>
        <v>0</v>
      </c>
      <c r="H30" s="120"/>
      <c r="I30" s="124"/>
      <c r="J30" s="125"/>
    </row>
    <row r="31" spans="2:12" ht="14.25" x14ac:dyDescent="0.2">
      <c r="B31" s="535" t="s">
        <v>97</v>
      </c>
      <c r="C31" s="120">
        <f t="shared" si="2"/>
        <v>0</v>
      </c>
      <c r="D31" s="120"/>
      <c r="E31" s="124"/>
      <c r="F31" s="124"/>
      <c r="G31" s="494">
        <f t="shared" si="3"/>
        <v>0</v>
      </c>
      <c r="H31" s="120"/>
      <c r="I31" s="124"/>
      <c r="J31" s="125"/>
    </row>
    <row r="32" spans="2:12" ht="14.25" x14ac:dyDescent="0.2">
      <c r="B32" s="535" t="s">
        <v>98</v>
      </c>
      <c r="C32" s="120">
        <f t="shared" si="2"/>
        <v>0</v>
      </c>
      <c r="D32" s="120"/>
      <c r="E32" s="124"/>
      <c r="F32" s="124"/>
      <c r="G32" s="494">
        <f t="shared" si="3"/>
        <v>0</v>
      </c>
      <c r="H32" s="120"/>
      <c r="I32" s="124"/>
      <c r="J32" s="125"/>
    </row>
    <row r="33" spans="2:10" ht="14.25" x14ac:dyDescent="0.2">
      <c r="B33" s="535" t="s">
        <v>99</v>
      </c>
      <c r="C33" s="120">
        <f t="shared" si="2"/>
        <v>0</v>
      </c>
      <c r="D33" s="120"/>
      <c r="E33" s="124"/>
      <c r="F33" s="124"/>
      <c r="G33" s="494">
        <f t="shared" si="3"/>
        <v>0</v>
      </c>
      <c r="H33" s="120"/>
      <c r="I33" s="124"/>
      <c r="J33" s="125"/>
    </row>
    <row r="34" spans="2:10" ht="14.25" x14ac:dyDescent="0.2">
      <c r="B34" s="535" t="s">
        <v>100</v>
      </c>
      <c r="C34" s="120">
        <f t="shared" si="2"/>
        <v>0</v>
      </c>
      <c r="D34" s="120"/>
      <c r="E34" s="124"/>
      <c r="F34" s="124"/>
      <c r="G34" s="494">
        <f t="shared" si="3"/>
        <v>0</v>
      </c>
      <c r="H34" s="120"/>
      <c r="I34" s="124"/>
      <c r="J34" s="125"/>
    </row>
    <row r="35" spans="2:10" ht="14.25" x14ac:dyDescent="0.2">
      <c r="B35" s="535" t="s">
        <v>101</v>
      </c>
      <c r="C35" s="120">
        <f t="shared" si="2"/>
        <v>0</v>
      </c>
      <c r="D35" s="120"/>
      <c r="E35" s="124"/>
      <c r="F35" s="124"/>
      <c r="G35" s="494">
        <f t="shared" si="3"/>
        <v>0</v>
      </c>
      <c r="H35" s="120"/>
      <c r="I35" s="124"/>
      <c r="J35" s="125"/>
    </row>
    <row r="36" spans="2:10" ht="14.25" x14ac:dyDescent="0.2">
      <c r="B36" s="535" t="s">
        <v>102</v>
      </c>
      <c r="C36" s="120">
        <f t="shared" si="2"/>
        <v>0</v>
      </c>
      <c r="D36" s="120"/>
      <c r="E36" s="124"/>
      <c r="F36" s="124"/>
      <c r="G36" s="494">
        <f t="shared" si="3"/>
        <v>0</v>
      </c>
      <c r="H36" s="120"/>
      <c r="I36" s="124"/>
      <c r="J36" s="125"/>
    </row>
    <row r="37" spans="2:10" ht="14.25" x14ac:dyDescent="0.2">
      <c r="B37" s="535" t="s">
        <v>103</v>
      </c>
      <c r="C37" s="120">
        <f t="shared" si="2"/>
        <v>0</v>
      </c>
      <c r="D37" s="120"/>
      <c r="E37" s="124"/>
      <c r="F37" s="124"/>
      <c r="G37" s="494">
        <f t="shared" si="3"/>
        <v>0</v>
      </c>
      <c r="H37" s="120"/>
      <c r="I37" s="124"/>
      <c r="J37" s="125"/>
    </row>
    <row r="38" spans="2:10" ht="14.25" x14ac:dyDescent="0.2">
      <c r="B38" s="535" t="s">
        <v>104</v>
      </c>
      <c r="C38" s="120">
        <f t="shared" si="2"/>
        <v>0</v>
      </c>
      <c r="D38" s="120"/>
      <c r="E38" s="124"/>
      <c r="F38" s="124"/>
      <c r="G38" s="494">
        <f t="shared" si="3"/>
        <v>0</v>
      </c>
      <c r="H38" s="120"/>
      <c r="I38" s="124"/>
      <c r="J38" s="125"/>
    </row>
    <row r="39" spans="2:10" ht="14.25" x14ac:dyDescent="0.2">
      <c r="B39" s="535" t="s">
        <v>105</v>
      </c>
      <c r="C39" s="120">
        <f t="shared" si="2"/>
        <v>0</v>
      </c>
      <c r="D39" s="120"/>
      <c r="E39" s="124"/>
      <c r="F39" s="124"/>
      <c r="G39" s="494">
        <f t="shared" si="3"/>
        <v>0</v>
      </c>
      <c r="H39" s="120"/>
      <c r="I39" s="124"/>
      <c r="J39" s="125"/>
    </row>
    <row r="40" spans="2:10" ht="15" thickBot="1" x14ac:dyDescent="0.25">
      <c r="B40" s="536" t="s">
        <v>106</v>
      </c>
      <c r="C40" s="526">
        <f t="shared" si="2"/>
        <v>0</v>
      </c>
      <c r="D40" s="526"/>
      <c r="E40" s="126"/>
      <c r="F40" s="126"/>
      <c r="G40" s="512">
        <f t="shared" si="3"/>
        <v>0</v>
      </c>
      <c r="H40" s="526"/>
      <c r="I40" s="126"/>
      <c r="J40" s="127"/>
    </row>
    <row r="41" spans="2:10" ht="13.5" thickBot="1" x14ac:dyDescent="0.25">
      <c r="B41" s="537" t="s">
        <v>21</v>
      </c>
      <c r="C41" s="528">
        <f>SUM(C29:C40)</f>
        <v>0</v>
      </c>
      <c r="D41" s="528"/>
      <c r="E41" s="528"/>
      <c r="F41" s="528"/>
      <c r="G41" s="546">
        <f>SUM(G29:G40)</f>
        <v>0</v>
      </c>
      <c r="H41" s="528"/>
      <c r="I41" s="528"/>
      <c r="J41" s="529"/>
    </row>
    <row r="42" spans="2:10" ht="13.5" thickBot="1" x14ac:dyDescent="0.25">
      <c r="B42" s="538" t="s">
        <v>107</v>
      </c>
      <c r="C42" s="540"/>
      <c r="D42" s="540"/>
      <c r="E42" s="540"/>
      <c r="F42" s="540"/>
      <c r="G42" s="544"/>
      <c r="H42" s="540"/>
      <c r="I42" s="540"/>
      <c r="J42" s="541"/>
    </row>
    <row r="51" spans="11:11" x14ac:dyDescent="0.2">
      <c r="K51" s="6" t="s">
        <v>350</v>
      </c>
    </row>
  </sheetData>
  <mergeCells count="8">
    <mergeCell ref="B26:B27"/>
    <mergeCell ref="B2:J2"/>
    <mergeCell ref="C4:F4"/>
    <mergeCell ref="G4:J4"/>
    <mergeCell ref="B4:B5"/>
    <mergeCell ref="C26:F26"/>
    <mergeCell ref="G26:J26"/>
    <mergeCell ref="B24:J24"/>
  </mergeCells>
  <phoneticPr fontId="3" type="noConversion"/>
  <printOptions horizontalCentered="1"/>
  <pageMargins left="0.35433070866141736" right="0.35433070866141736" top="0.98425196850393704" bottom="0.98425196850393704" header="0.51181102362204722" footer="0.51181102362204722"/>
  <pageSetup scale="85" orientation="portrait" r:id="rId1"/>
  <headerFooter alignWithMargins="0"/>
  <colBreaks count="1" manualBreakCount="1">
    <brk id="12" max="1048575" man="1"/>
  </col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18">
    <tabColor theme="6" tint="0.59999389629810485"/>
  </sheetPr>
  <dimension ref="A2:U26"/>
  <sheetViews>
    <sheetView showGridLines="0" zoomScale="85" zoomScaleNormal="85" workbookViewId="0">
      <selection activeCell="F31" sqref="F31"/>
    </sheetView>
  </sheetViews>
  <sheetFormatPr defaultRowHeight="15" x14ac:dyDescent="0.2"/>
  <cols>
    <col min="1" max="1" width="9.140625" style="4"/>
    <col min="2" max="2" width="29.7109375" style="4" customWidth="1"/>
    <col min="3" max="3" width="30.28515625" style="4" customWidth="1"/>
    <col min="4" max="4" width="16" style="4" customWidth="1"/>
    <col min="5" max="5" width="13" style="4" customWidth="1"/>
    <col min="6" max="6" width="25.28515625" style="4" customWidth="1"/>
    <col min="7" max="7" width="25.140625" style="4" customWidth="1"/>
    <col min="8" max="13" width="13.7109375" style="4" customWidth="1"/>
    <col min="14" max="17" width="25.140625" style="4" customWidth="1"/>
    <col min="18" max="21" width="12.28515625" style="4" customWidth="1"/>
    <col min="22" max="16384" width="9.140625" style="4"/>
  </cols>
  <sheetData>
    <row r="2" spans="1:21" ht="15.75" x14ac:dyDescent="0.25">
      <c r="Q2" s="39" t="s">
        <v>354</v>
      </c>
      <c r="U2" s="172"/>
    </row>
    <row r="4" spans="1:21" ht="15.75" x14ac:dyDescent="0.25">
      <c r="A4" s="173"/>
    </row>
    <row r="5" spans="1:21" ht="15.75" x14ac:dyDescent="0.25">
      <c r="A5" s="173"/>
      <c r="B5" s="765" t="s">
        <v>258</v>
      </c>
      <c r="C5" s="765"/>
      <c r="D5" s="765"/>
      <c r="E5" s="765"/>
      <c r="F5" s="765"/>
      <c r="G5" s="765"/>
      <c r="H5" s="765"/>
      <c r="I5" s="765"/>
      <c r="J5" s="765"/>
      <c r="K5" s="765"/>
      <c r="L5" s="765"/>
      <c r="M5" s="765"/>
      <c r="N5" s="765"/>
      <c r="O5" s="765"/>
      <c r="P5" s="765"/>
      <c r="Q5" s="765"/>
      <c r="R5" s="173"/>
      <c r="S5" s="173"/>
      <c r="T5" s="173"/>
      <c r="U5" s="173"/>
    </row>
    <row r="6" spans="1:21" ht="16.5" thickBot="1" x14ac:dyDescent="0.3">
      <c r="D6" s="173"/>
      <c r="E6" s="173"/>
      <c r="F6" s="173"/>
      <c r="G6" s="173"/>
      <c r="Q6" s="172"/>
    </row>
    <row r="7" spans="1:21" ht="35.25" customHeight="1" x14ac:dyDescent="0.2">
      <c r="B7" s="963" t="s">
        <v>259</v>
      </c>
      <c r="C7" s="965" t="s">
        <v>260</v>
      </c>
      <c r="D7" s="957" t="s">
        <v>261</v>
      </c>
      <c r="E7" s="325" t="s">
        <v>262</v>
      </c>
      <c r="F7" s="957" t="s">
        <v>961</v>
      </c>
      <c r="G7" s="957" t="s">
        <v>962</v>
      </c>
      <c r="H7" s="957" t="s">
        <v>263</v>
      </c>
      <c r="I7" s="957" t="s">
        <v>264</v>
      </c>
      <c r="J7" s="957" t="s">
        <v>265</v>
      </c>
      <c r="K7" s="957" t="s">
        <v>266</v>
      </c>
      <c r="L7" s="957" t="s">
        <v>267</v>
      </c>
      <c r="M7" s="957" t="s">
        <v>268</v>
      </c>
      <c r="N7" s="967" t="s">
        <v>963</v>
      </c>
      <c r="O7" s="968"/>
      <c r="P7" s="959" t="s">
        <v>964</v>
      </c>
      <c r="Q7" s="961" t="s">
        <v>965</v>
      </c>
    </row>
    <row r="8" spans="1:21" ht="42.75" customHeight="1" thickBot="1" x14ac:dyDescent="0.25">
      <c r="B8" s="964"/>
      <c r="C8" s="966"/>
      <c r="D8" s="958"/>
      <c r="E8" s="326" t="s">
        <v>269</v>
      </c>
      <c r="F8" s="958"/>
      <c r="G8" s="958"/>
      <c r="H8" s="958"/>
      <c r="I8" s="958"/>
      <c r="J8" s="958"/>
      <c r="K8" s="958"/>
      <c r="L8" s="958"/>
      <c r="M8" s="958"/>
      <c r="N8" s="327" t="s">
        <v>270</v>
      </c>
      <c r="O8" s="327" t="s">
        <v>271</v>
      </c>
      <c r="P8" s="960"/>
      <c r="Q8" s="962"/>
    </row>
    <row r="9" spans="1:21" ht="20.100000000000001" customHeight="1" x14ac:dyDescent="0.25">
      <c r="B9" s="328" t="s">
        <v>272</v>
      </c>
      <c r="C9" s="329"/>
      <c r="D9" s="330"/>
      <c r="E9" s="330"/>
      <c r="F9" s="131"/>
      <c r="G9" s="131"/>
      <c r="H9" s="331"/>
      <c r="I9" s="331"/>
      <c r="J9" s="331"/>
      <c r="K9" s="331"/>
      <c r="L9" s="331"/>
      <c r="M9" s="331"/>
      <c r="N9" s="131"/>
      <c r="O9" s="332"/>
      <c r="P9" s="131"/>
      <c r="Q9" s="170"/>
    </row>
    <row r="10" spans="1:21" ht="20.100000000000001" customHeight="1" x14ac:dyDescent="0.2">
      <c r="B10" s="333" t="s">
        <v>273</v>
      </c>
      <c r="C10" s="334"/>
      <c r="D10" s="335"/>
      <c r="E10" s="335"/>
      <c r="F10" s="124"/>
      <c r="G10" s="336"/>
      <c r="H10" s="335"/>
      <c r="I10" s="335"/>
      <c r="J10" s="335"/>
      <c r="K10" s="335"/>
      <c r="L10" s="335"/>
      <c r="M10" s="335"/>
      <c r="N10" s="168"/>
      <c r="O10" s="336"/>
      <c r="P10" s="124"/>
      <c r="Q10" s="125"/>
    </row>
    <row r="11" spans="1:21" ht="20.100000000000001" customHeight="1" x14ac:dyDescent="0.2">
      <c r="B11" s="333" t="s">
        <v>273</v>
      </c>
      <c r="C11" s="334"/>
      <c r="D11" s="335"/>
      <c r="E11" s="335"/>
      <c r="F11" s="124"/>
      <c r="G11" s="336"/>
      <c r="H11" s="335"/>
      <c r="I11" s="335"/>
      <c r="J11" s="335"/>
      <c r="K11" s="335"/>
      <c r="L11" s="335"/>
      <c r="M11" s="335"/>
      <c r="N11" s="168"/>
      <c r="O11" s="336"/>
      <c r="P11" s="124"/>
      <c r="Q11" s="125"/>
    </row>
    <row r="12" spans="1:21" ht="20.100000000000001" customHeight="1" x14ac:dyDescent="0.2">
      <c r="B12" s="333" t="s">
        <v>273</v>
      </c>
      <c r="C12" s="334"/>
      <c r="D12" s="335"/>
      <c r="E12" s="335"/>
      <c r="F12" s="124"/>
      <c r="G12" s="336"/>
      <c r="H12" s="335"/>
      <c r="I12" s="335"/>
      <c r="J12" s="335"/>
      <c r="K12" s="335"/>
      <c r="L12" s="335"/>
      <c r="M12" s="335"/>
      <c r="N12" s="168"/>
      <c r="O12" s="336"/>
      <c r="P12" s="124"/>
      <c r="Q12" s="125"/>
    </row>
    <row r="13" spans="1:21" ht="20.100000000000001" customHeight="1" x14ac:dyDescent="0.2">
      <c r="B13" s="333" t="s">
        <v>273</v>
      </c>
      <c r="C13" s="334"/>
      <c r="D13" s="335"/>
      <c r="E13" s="335"/>
      <c r="F13" s="124"/>
      <c r="G13" s="336"/>
      <c r="H13" s="335"/>
      <c r="I13" s="335"/>
      <c r="J13" s="335"/>
      <c r="K13" s="335"/>
      <c r="L13" s="335"/>
      <c r="M13" s="335"/>
      <c r="N13" s="168"/>
      <c r="O13" s="336"/>
      <c r="P13" s="124"/>
      <c r="Q13" s="125"/>
    </row>
    <row r="14" spans="1:21" ht="20.100000000000001" customHeight="1" x14ac:dyDescent="0.2">
      <c r="B14" s="333" t="s">
        <v>273</v>
      </c>
      <c r="C14" s="334"/>
      <c r="D14" s="335"/>
      <c r="E14" s="335"/>
      <c r="F14" s="124"/>
      <c r="G14" s="336"/>
      <c r="H14" s="335"/>
      <c r="I14" s="335"/>
      <c r="J14" s="335"/>
      <c r="K14" s="335"/>
      <c r="L14" s="335"/>
      <c r="M14" s="335"/>
      <c r="N14" s="168"/>
      <c r="O14" s="336"/>
      <c r="P14" s="124"/>
      <c r="Q14" s="125"/>
    </row>
    <row r="15" spans="1:21" ht="20.100000000000001" customHeight="1" x14ac:dyDescent="0.25">
      <c r="B15" s="337" t="s">
        <v>274</v>
      </c>
      <c r="C15" s="334"/>
      <c r="D15" s="335"/>
      <c r="E15" s="335"/>
      <c r="F15" s="124"/>
      <c r="G15" s="336"/>
      <c r="H15" s="335"/>
      <c r="I15" s="335"/>
      <c r="J15" s="335"/>
      <c r="K15" s="335"/>
      <c r="L15" s="335"/>
      <c r="M15" s="335"/>
      <c r="N15" s="168"/>
      <c r="O15" s="336"/>
      <c r="P15" s="124"/>
      <c r="Q15" s="125"/>
    </row>
    <row r="16" spans="1:21" ht="20.100000000000001" customHeight="1" x14ac:dyDescent="0.2">
      <c r="B16" s="333" t="s">
        <v>273</v>
      </c>
      <c r="C16" s="334"/>
      <c r="D16" s="335"/>
      <c r="E16" s="335"/>
      <c r="F16" s="124"/>
      <c r="G16" s="336"/>
      <c r="H16" s="335"/>
      <c r="I16" s="335"/>
      <c r="J16" s="335"/>
      <c r="K16" s="335"/>
      <c r="L16" s="335"/>
      <c r="M16" s="335"/>
      <c r="N16" s="168"/>
      <c r="O16" s="336"/>
      <c r="P16" s="124"/>
      <c r="Q16" s="125"/>
    </row>
    <row r="17" spans="2:17" ht="20.100000000000001" customHeight="1" x14ac:dyDescent="0.2">
      <c r="B17" s="333" t="s">
        <v>273</v>
      </c>
      <c r="C17" s="334"/>
      <c r="D17" s="335"/>
      <c r="E17" s="335"/>
      <c r="F17" s="124"/>
      <c r="G17" s="336"/>
      <c r="H17" s="335"/>
      <c r="I17" s="335"/>
      <c r="J17" s="335"/>
      <c r="K17" s="335"/>
      <c r="L17" s="335"/>
      <c r="M17" s="335"/>
      <c r="N17" s="168"/>
      <c r="O17" s="336"/>
      <c r="P17" s="124"/>
      <c r="Q17" s="125"/>
    </row>
    <row r="18" spans="2:17" ht="20.100000000000001" customHeight="1" x14ac:dyDescent="0.2">
      <c r="B18" s="333" t="s">
        <v>273</v>
      </c>
      <c r="C18" s="334"/>
      <c r="D18" s="335"/>
      <c r="E18" s="335"/>
      <c r="F18" s="124"/>
      <c r="G18" s="336"/>
      <c r="H18" s="335"/>
      <c r="I18" s="335"/>
      <c r="J18" s="335"/>
      <c r="K18" s="335"/>
      <c r="L18" s="335"/>
      <c r="M18" s="335"/>
      <c r="N18" s="168"/>
      <c r="O18" s="336"/>
      <c r="P18" s="124"/>
      <c r="Q18" s="125"/>
    </row>
    <row r="19" spans="2:17" ht="20.100000000000001" customHeight="1" x14ac:dyDescent="0.2">
      <c r="B19" s="333" t="s">
        <v>273</v>
      </c>
      <c r="C19" s="334"/>
      <c r="D19" s="335"/>
      <c r="E19" s="335"/>
      <c r="F19" s="124"/>
      <c r="G19" s="336"/>
      <c r="H19" s="335"/>
      <c r="I19" s="335"/>
      <c r="J19" s="335"/>
      <c r="K19" s="335"/>
      <c r="L19" s="335"/>
      <c r="M19" s="335"/>
      <c r="N19" s="168"/>
      <c r="O19" s="336"/>
      <c r="P19" s="124"/>
      <c r="Q19" s="125"/>
    </row>
    <row r="20" spans="2:17" ht="20.100000000000001" customHeight="1" thickBot="1" x14ac:dyDescent="0.25">
      <c r="B20" s="144" t="s">
        <v>273</v>
      </c>
      <c r="C20" s="338"/>
      <c r="D20" s="339"/>
      <c r="E20" s="339"/>
      <c r="F20" s="169"/>
      <c r="G20" s="340"/>
      <c r="H20" s="339"/>
      <c r="I20" s="339"/>
      <c r="J20" s="339"/>
      <c r="K20" s="339"/>
      <c r="L20" s="339"/>
      <c r="M20" s="339"/>
      <c r="N20" s="341"/>
      <c r="O20" s="126"/>
      <c r="P20" s="126"/>
      <c r="Q20" s="127"/>
    </row>
    <row r="21" spans="2:17" ht="20.100000000000001" customHeight="1" thickBot="1" x14ac:dyDescent="0.3">
      <c r="B21" s="970" t="s">
        <v>275</v>
      </c>
      <c r="C21" s="971"/>
      <c r="D21" s="971"/>
      <c r="E21" s="972"/>
      <c r="F21" s="342"/>
      <c r="G21" s="343"/>
      <c r="H21" s="344"/>
      <c r="I21" s="345"/>
      <c r="J21" s="345"/>
      <c r="K21" s="345"/>
      <c r="L21" s="345"/>
      <c r="M21" s="346"/>
      <c r="N21" s="347"/>
      <c r="O21" s="348"/>
      <c r="P21" s="342"/>
      <c r="Q21" s="343"/>
    </row>
    <row r="22" spans="2:17" ht="20.100000000000001" customHeight="1" thickBot="1" x14ac:dyDescent="0.3">
      <c r="B22" s="970" t="s">
        <v>276</v>
      </c>
      <c r="C22" s="971"/>
      <c r="D22" s="971"/>
      <c r="E22" s="972"/>
      <c r="F22" s="349"/>
      <c r="G22" s="350"/>
      <c r="H22" s="253"/>
      <c r="I22" s="253"/>
      <c r="J22" s="253"/>
      <c r="K22" s="253"/>
      <c r="L22" s="253"/>
      <c r="M22" s="253"/>
      <c r="N22" s="253"/>
      <c r="O22" s="351"/>
      <c r="P22" s="352"/>
      <c r="Q22" s="353"/>
    </row>
    <row r="23" spans="2:17" ht="20.100000000000001" customHeight="1" thickBot="1" x14ac:dyDescent="0.3">
      <c r="B23" s="970" t="s">
        <v>277</v>
      </c>
      <c r="C23" s="971"/>
      <c r="D23" s="971"/>
      <c r="E23" s="972"/>
      <c r="F23" s="354"/>
      <c r="G23" s="355"/>
      <c r="H23" s="253"/>
      <c r="I23" s="253"/>
      <c r="J23" s="253"/>
      <c r="K23" s="253"/>
      <c r="L23" s="253"/>
      <c r="M23" s="253"/>
      <c r="N23" s="253"/>
      <c r="O23" s="351"/>
      <c r="P23" s="349"/>
      <c r="Q23" s="350"/>
    </row>
    <row r="26" spans="2:17" x14ac:dyDescent="0.2">
      <c r="B26" s="969" t="s">
        <v>860</v>
      </c>
      <c r="C26" s="969"/>
      <c r="D26" s="969"/>
      <c r="E26" s="969"/>
      <c r="F26" s="969"/>
      <c r="G26" s="969"/>
    </row>
  </sheetData>
  <mergeCells count="19">
    <mergeCell ref="B26:G26"/>
    <mergeCell ref="B21:E21"/>
    <mergeCell ref="B22:E22"/>
    <mergeCell ref="B23:E23"/>
    <mergeCell ref="L7:L8"/>
    <mergeCell ref="M7:M8"/>
    <mergeCell ref="B5:Q5"/>
    <mergeCell ref="P7:P8"/>
    <mergeCell ref="Q7:Q8"/>
    <mergeCell ref="B7:B8"/>
    <mergeCell ref="C7:C8"/>
    <mergeCell ref="D7:D8"/>
    <mergeCell ref="F7:F8"/>
    <mergeCell ref="G7:G8"/>
    <mergeCell ref="H7:H8"/>
    <mergeCell ref="I7:I8"/>
    <mergeCell ref="N7:O7"/>
    <mergeCell ref="K7:K8"/>
    <mergeCell ref="J7:J8"/>
  </mergeCells>
  <pageMargins left="0" right="0" top="0.74803149606299213" bottom="0.74803149606299213" header="0.31496062992125984" footer="0.31496062992125984"/>
  <pageSetup paperSize="9" scale="45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19">
    <tabColor theme="6" tint="0.59999389629810485"/>
  </sheetPr>
  <dimension ref="A1:H59"/>
  <sheetViews>
    <sheetView showGridLines="0" topLeftCell="A6" zoomScaleNormal="100" workbookViewId="0">
      <selection activeCell="H17" sqref="H17"/>
    </sheetView>
  </sheetViews>
  <sheetFormatPr defaultRowHeight="15" x14ac:dyDescent="0.2"/>
  <cols>
    <col min="1" max="1" width="5.7109375" style="4" customWidth="1"/>
    <col min="2" max="2" width="12.7109375" style="4" customWidth="1"/>
    <col min="3" max="3" width="40.7109375" style="4" customWidth="1"/>
    <col min="4" max="8" width="20.7109375" style="4" customWidth="1"/>
    <col min="9" max="9" width="1.7109375" style="4" customWidth="1"/>
    <col min="10" max="10" width="12.5703125" style="4" customWidth="1"/>
    <col min="11" max="11" width="12" style="4" customWidth="1"/>
    <col min="12" max="12" width="10.85546875" style="4" customWidth="1"/>
    <col min="13" max="13" width="11.85546875" style="4" customWidth="1"/>
    <col min="14" max="14" width="12.140625" style="4" customWidth="1"/>
    <col min="15" max="15" width="13.28515625" style="4" customWidth="1"/>
    <col min="16" max="16384" width="9.140625" style="4"/>
  </cols>
  <sheetData>
    <row r="1" spans="2:8" ht="15.75" x14ac:dyDescent="0.25">
      <c r="G1" s="39"/>
      <c r="H1" s="39" t="s">
        <v>356</v>
      </c>
    </row>
    <row r="2" spans="2:8" ht="15.75" x14ac:dyDescent="0.25">
      <c r="B2" s="356"/>
      <c r="C2" s="357"/>
      <c r="D2" s="357"/>
      <c r="E2" s="357"/>
      <c r="F2" s="357"/>
      <c r="G2" s="357"/>
    </row>
    <row r="3" spans="2:8" ht="23.25" customHeight="1" x14ac:dyDescent="0.25">
      <c r="B3" s="979" t="s">
        <v>384</v>
      </c>
      <c r="C3" s="979"/>
      <c r="D3" s="979"/>
      <c r="E3" s="979"/>
      <c r="F3" s="979"/>
      <c r="G3" s="979"/>
      <c r="H3" s="979"/>
    </row>
    <row r="4" spans="2:8" ht="15.75" customHeight="1" x14ac:dyDescent="0.2">
      <c r="B4" s="358"/>
      <c r="C4" s="358"/>
      <c r="D4" s="358"/>
      <c r="E4" s="358"/>
      <c r="F4" s="357"/>
      <c r="G4" s="357"/>
    </row>
    <row r="5" spans="2:8" ht="15.75" thickBot="1" x14ac:dyDescent="0.25">
      <c r="B5" s="358"/>
      <c r="C5" s="358"/>
      <c r="D5" s="357"/>
      <c r="E5" s="358"/>
      <c r="F5" s="358"/>
      <c r="H5" s="359" t="s">
        <v>45</v>
      </c>
    </row>
    <row r="6" spans="2:8" ht="32.25" customHeight="1" x14ac:dyDescent="0.2">
      <c r="B6" s="980" t="s">
        <v>2</v>
      </c>
      <c r="C6" s="982" t="s">
        <v>82</v>
      </c>
      <c r="D6" s="914" t="s">
        <v>966</v>
      </c>
      <c r="E6" s="875" t="s">
        <v>951</v>
      </c>
      <c r="F6" s="875" t="s">
        <v>942</v>
      </c>
      <c r="G6" s="875" t="s">
        <v>952</v>
      </c>
      <c r="H6" s="884" t="s">
        <v>944</v>
      </c>
    </row>
    <row r="7" spans="2:8" ht="29.25" customHeight="1" thickBot="1" x14ac:dyDescent="0.25">
      <c r="B7" s="981"/>
      <c r="C7" s="983"/>
      <c r="D7" s="915"/>
      <c r="E7" s="876" t="s">
        <v>378</v>
      </c>
      <c r="F7" s="876" t="s">
        <v>379</v>
      </c>
      <c r="G7" s="876" t="s">
        <v>380</v>
      </c>
      <c r="H7" s="885" t="s">
        <v>381</v>
      </c>
    </row>
    <row r="8" spans="2:8" ht="20.100000000000001" customHeight="1" x14ac:dyDescent="0.2">
      <c r="B8" s="360"/>
      <c r="C8" s="973" t="s">
        <v>34</v>
      </c>
      <c r="D8" s="973"/>
      <c r="E8" s="973"/>
      <c r="F8" s="973"/>
      <c r="G8" s="973"/>
      <c r="H8" s="974"/>
    </row>
    <row r="9" spans="2:8" ht="20.100000000000001" customHeight="1" x14ac:dyDescent="0.2">
      <c r="B9" s="637" t="s">
        <v>83</v>
      </c>
      <c r="C9" s="622" t="s">
        <v>874</v>
      </c>
      <c r="D9" s="623">
        <v>23500000</v>
      </c>
      <c r="E9" s="623">
        <v>9400000</v>
      </c>
      <c r="F9" s="623">
        <v>18800000</v>
      </c>
      <c r="G9" s="623">
        <v>28200000</v>
      </c>
      <c r="H9" s="624">
        <v>37610000</v>
      </c>
    </row>
    <row r="10" spans="2:8" ht="20.100000000000001" customHeight="1" x14ac:dyDescent="0.2">
      <c r="B10" s="637" t="s">
        <v>84</v>
      </c>
      <c r="C10" s="622" t="s">
        <v>881</v>
      </c>
      <c r="D10" s="623">
        <v>2550000</v>
      </c>
      <c r="E10" s="623"/>
      <c r="F10" s="623">
        <v>2500000</v>
      </c>
      <c r="G10" s="623">
        <v>2700000</v>
      </c>
      <c r="H10" s="624">
        <v>3000000</v>
      </c>
    </row>
    <row r="11" spans="2:8" ht="20.100000000000001" customHeight="1" x14ac:dyDescent="0.2">
      <c r="B11" s="637" t="s">
        <v>85</v>
      </c>
      <c r="C11" s="622" t="s">
        <v>876</v>
      </c>
      <c r="D11" s="623">
        <v>14000000</v>
      </c>
      <c r="E11" s="623">
        <v>3500000</v>
      </c>
      <c r="F11" s="623">
        <v>7000000</v>
      </c>
      <c r="G11" s="623">
        <v>10500000</v>
      </c>
      <c r="H11" s="624">
        <v>14000000</v>
      </c>
    </row>
    <row r="12" spans="2:8" ht="20.100000000000001" customHeight="1" x14ac:dyDescent="0.2">
      <c r="B12" s="637" t="s">
        <v>86</v>
      </c>
      <c r="C12" s="622" t="s">
        <v>877</v>
      </c>
      <c r="D12" s="623">
        <v>27000000</v>
      </c>
      <c r="E12" s="623">
        <v>7000000</v>
      </c>
      <c r="F12" s="623">
        <v>14000000</v>
      </c>
      <c r="G12" s="623">
        <v>21000000</v>
      </c>
      <c r="H12" s="624">
        <v>28000000</v>
      </c>
    </row>
    <row r="13" spans="2:8" ht="20.100000000000001" customHeight="1" x14ac:dyDescent="0.2">
      <c r="B13" s="637" t="s">
        <v>87</v>
      </c>
      <c r="C13" s="622" t="s">
        <v>878</v>
      </c>
      <c r="D13" s="623">
        <v>66924</v>
      </c>
      <c r="E13" s="623">
        <v>0</v>
      </c>
      <c r="F13" s="623">
        <v>3000000</v>
      </c>
      <c r="G13" s="623">
        <v>3000000</v>
      </c>
      <c r="H13" s="624">
        <v>3000000</v>
      </c>
    </row>
    <row r="14" spans="2:8" ht="20.100000000000001" customHeight="1" x14ac:dyDescent="0.2">
      <c r="B14" s="637" t="s">
        <v>88</v>
      </c>
      <c r="C14" s="622" t="s">
        <v>896</v>
      </c>
      <c r="D14" s="623">
        <v>0</v>
      </c>
      <c r="E14" s="623">
        <v>0</v>
      </c>
      <c r="F14" s="623">
        <v>0</v>
      </c>
      <c r="G14" s="623">
        <v>4000000</v>
      </c>
      <c r="H14" s="624">
        <v>4000000</v>
      </c>
    </row>
    <row r="15" spans="2:8" ht="20.100000000000001" customHeight="1" x14ac:dyDescent="0.2">
      <c r="B15" s="637" t="s">
        <v>89</v>
      </c>
      <c r="C15" s="622" t="s">
        <v>897</v>
      </c>
      <c r="D15" s="623">
        <v>0</v>
      </c>
      <c r="E15" s="623">
        <v>0</v>
      </c>
      <c r="F15" s="623">
        <v>0</v>
      </c>
      <c r="G15" s="623">
        <v>24000000</v>
      </c>
      <c r="H15" s="624">
        <v>24000000</v>
      </c>
    </row>
    <row r="16" spans="2:8" ht="27" customHeight="1" x14ac:dyDescent="0.2">
      <c r="B16" s="637" t="s">
        <v>90</v>
      </c>
      <c r="C16" s="626" t="s">
        <v>976</v>
      </c>
      <c r="D16" s="623">
        <v>0</v>
      </c>
      <c r="E16" s="623">
        <v>0</v>
      </c>
      <c r="F16" s="623">
        <v>4000000</v>
      </c>
      <c r="G16" s="623">
        <v>4000000</v>
      </c>
      <c r="H16" s="624">
        <v>4000000</v>
      </c>
    </row>
    <row r="17" spans="2:8" ht="20.100000000000001" customHeight="1" x14ac:dyDescent="0.2">
      <c r="B17" s="637" t="s">
        <v>49</v>
      </c>
      <c r="C17" s="622" t="s">
        <v>879</v>
      </c>
      <c r="D17" s="623">
        <v>6500000</v>
      </c>
      <c r="E17" s="623">
        <v>1977500</v>
      </c>
      <c r="F17" s="623">
        <v>3955000</v>
      </c>
      <c r="G17" s="623">
        <v>5932500</v>
      </c>
      <c r="H17" s="624">
        <v>7910000</v>
      </c>
    </row>
    <row r="18" spans="2:8" ht="20.100000000000001" customHeight="1" x14ac:dyDescent="0.2">
      <c r="B18" s="637" t="s">
        <v>887</v>
      </c>
      <c r="C18" s="622" t="s">
        <v>880</v>
      </c>
      <c r="D18" s="623">
        <v>1950000</v>
      </c>
      <c r="E18" s="623">
        <v>566250</v>
      </c>
      <c r="F18" s="623">
        <v>1132500</v>
      </c>
      <c r="G18" s="623">
        <v>1698750</v>
      </c>
      <c r="H18" s="624">
        <v>2265000</v>
      </c>
    </row>
    <row r="19" spans="2:8" ht="20.100000000000001" customHeight="1" x14ac:dyDescent="0.2">
      <c r="B19" s="637" t="s">
        <v>888</v>
      </c>
      <c r="C19" s="622" t="s">
        <v>881</v>
      </c>
      <c r="D19" s="623">
        <v>700000</v>
      </c>
      <c r="E19" s="623">
        <v>297500</v>
      </c>
      <c r="F19" s="623">
        <v>595000</v>
      </c>
      <c r="G19" s="623">
        <v>892500</v>
      </c>
      <c r="H19" s="624">
        <v>1190000</v>
      </c>
    </row>
    <row r="20" spans="2:8" ht="20.100000000000001" customHeight="1" x14ac:dyDescent="0.2">
      <c r="B20" s="637" t="s">
        <v>889</v>
      </c>
      <c r="C20" s="622" t="s">
        <v>882</v>
      </c>
      <c r="D20" s="623">
        <v>950000</v>
      </c>
      <c r="E20" s="623">
        <v>245000</v>
      </c>
      <c r="F20" s="623">
        <v>490000</v>
      </c>
      <c r="G20" s="623">
        <v>735000</v>
      </c>
      <c r="H20" s="624">
        <v>980000</v>
      </c>
    </row>
    <row r="21" spans="2:8" ht="20.100000000000001" customHeight="1" x14ac:dyDescent="0.2">
      <c r="B21" s="637" t="s">
        <v>890</v>
      </c>
      <c r="C21" s="622" t="s">
        <v>875</v>
      </c>
      <c r="D21" s="623">
        <v>750000</v>
      </c>
      <c r="E21" s="623">
        <v>200000</v>
      </c>
      <c r="F21" s="623">
        <v>400000</v>
      </c>
      <c r="G21" s="623">
        <v>600000</v>
      </c>
      <c r="H21" s="624">
        <v>800000</v>
      </c>
    </row>
    <row r="22" spans="2:8" ht="20.100000000000001" customHeight="1" x14ac:dyDescent="0.2">
      <c r="B22" s="637" t="s">
        <v>891</v>
      </c>
      <c r="C22" s="622" t="s">
        <v>898</v>
      </c>
      <c r="D22" s="623">
        <v>400000</v>
      </c>
      <c r="E22" s="623">
        <v>150000</v>
      </c>
      <c r="F22" s="623">
        <v>300000</v>
      </c>
      <c r="G22" s="623">
        <v>450000</v>
      </c>
      <c r="H22" s="624">
        <v>600000</v>
      </c>
    </row>
    <row r="23" spans="2:8" ht="20.100000000000001" customHeight="1" x14ac:dyDescent="0.2">
      <c r="B23" s="637" t="s">
        <v>892</v>
      </c>
      <c r="C23" s="622" t="s">
        <v>883</v>
      </c>
      <c r="D23" s="623">
        <v>350000</v>
      </c>
      <c r="E23" s="623">
        <v>100000</v>
      </c>
      <c r="F23" s="623">
        <v>200000</v>
      </c>
      <c r="G23" s="623">
        <v>300000</v>
      </c>
      <c r="H23" s="624">
        <v>400000</v>
      </c>
    </row>
    <row r="24" spans="2:8" ht="20.100000000000001" customHeight="1" x14ac:dyDescent="0.2">
      <c r="B24" s="637" t="s">
        <v>893</v>
      </c>
      <c r="C24" s="622" t="s">
        <v>884</v>
      </c>
      <c r="D24" s="623">
        <v>990000</v>
      </c>
      <c r="E24" s="623">
        <v>500000</v>
      </c>
      <c r="F24" s="623">
        <v>900000</v>
      </c>
      <c r="G24" s="623">
        <v>1400000</v>
      </c>
      <c r="H24" s="624">
        <v>2000000</v>
      </c>
    </row>
    <row r="25" spans="2:8" ht="20.100000000000001" customHeight="1" x14ac:dyDescent="0.2">
      <c r="B25" s="637" t="s">
        <v>894</v>
      </c>
      <c r="C25" s="622" t="s">
        <v>885</v>
      </c>
      <c r="D25" s="623">
        <v>0</v>
      </c>
      <c r="E25" s="623">
        <v>400000</v>
      </c>
      <c r="F25" s="623">
        <v>400000</v>
      </c>
      <c r="G25" s="623">
        <v>400000</v>
      </c>
      <c r="H25" s="624">
        <v>400000</v>
      </c>
    </row>
    <row r="26" spans="2:8" ht="20.100000000000001" customHeight="1" x14ac:dyDescent="0.2">
      <c r="B26" s="637" t="s">
        <v>895</v>
      </c>
      <c r="C26" s="622" t="s">
        <v>886</v>
      </c>
      <c r="D26" s="623">
        <v>3800000</v>
      </c>
      <c r="E26" s="623">
        <v>1200000</v>
      </c>
      <c r="F26" s="623">
        <v>2400000</v>
      </c>
      <c r="G26" s="623">
        <v>3600000</v>
      </c>
      <c r="H26" s="624">
        <v>4800000</v>
      </c>
    </row>
    <row r="27" spans="2:8" ht="20.100000000000001" customHeight="1" thickBot="1" x14ac:dyDescent="0.25">
      <c r="B27" s="361" t="s">
        <v>344</v>
      </c>
      <c r="C27" s="362"/>
      <c r="D27" s="365"/>
      <c r="E27" s="117"/>
      <c r="F27" s="117"/>
      <c r="G27" s="117"/>
      <c r="H27" s="118"/>
    </row>
    <row r="28" spans="2:8" ht="20.100000000000001" customHeight="1" thickBot="1" x14ac:dyDescent="0.3">
      <c r="B28" s="371"/>
      <c r="C28" s="372" t="s">
        <v>280</v>
      </c>
      <c r="D28" s="625">
        <f>SUM(D9:D27)</f>
        <v>83506924</v>
      </c>
      <c r="E28" s="625">
        <f>SUM(E9:E27)</f>
        <v>25536250</v>
      </c>
      <c r="F28" s="625">
        <f>SUM(F9:F27)</f>
        <v>60072500</v>
      </c>
      <c r="G28" s="625">
        <f>SUM(G9:G27)</f>
        <v>113408750</v>
      </c>
      <c r="H28" s="644">
        <f>SUM(H9:H27)</f>
        <v>138955000</v>
      </c>
    </row>
    <row r="29" spans="2:8" ht="20.100000000000001" customHeight="1" x14ac:dyDescent="0.2">
      <c r="B29" s="363"/>
      <c r="C29" s="975" t="s">
        <v>35</v>
      </c>
      <c r="D29" s="975"/>
      <c r="E29" s="975"/>
      <c r="F29" s="975"/>
      <c r="G29" s="975"/>
      <c r="H29" s="976"/>
    </row>
    <row r="30" spans="2:8" ht="33" customHeight="1" x14ac:dyDescent="0.2">
      <c r="B30" s="637" t="s">
        <v>66</v>
      </c>
      <c r="C30" s="627" t="s">
        <v>906</v>
      </c>
      <c r="D30" s="629">
        <v>4100000</v>
      </c>
      <c r="E30" s="630">
        <v>2165000</v>
      </c>
      <c r="F30" s="630">
        <v>4330000</v>
      </c>
      <c r="G30" s="630">
        <v>6495000</v>
      </c>
      <c r="H30" s="632">
        <v>8660000</v>
      </c>
    </row>
    <row r="31" spans="2:8" ht="20.100000000000001" customHeight="1" x14ac:dyDescent="0.2">
      <c r="B31" s="637" t="s">
        <v>69</v>
      </c>
      <c r="C31" s="622" t="s">
        <v>899</v>
      </c>
      <c r="D31" s="629">
        <v>4700000</v>
      </c>
      <c r="E31" s="630">
        <v>1450000</v>
      </c>
      <c r="F31" s="630">
        <v>2900000</v>
      </c>
      <c r="G31" s="630">
        <v>4350000</v>
      </c>
      <c r="H31" s="632">
        <v>5800000</v>
      </c>
    </row>
    <row r="32" spans="2:8" ht="20.100000000000001" customHeight="1" x14ac:dyDescent="0.2">
      <c r="B32" s="637" t="s">
        <v>70</v>
      </c>
      <c r="C32" s="622" t="s">
        <v>900</v>
      </c>
      <c r="D32" s="629">
        <v>6000000</v>
      </c>
      <c r="E32" s="630">
        <v>1837500</v>
      </c>
      <c r="F32" s="630">
        <v>3675000</v>
      </c>
      <c r="G32" s="630">
        <v>5512500</v>
      </c>
      <c r="H32" s="632">
        <v>7350000</v>
      </c>
    </row>
    <row r="33" spans="2:8" ht="20.100000000000001" customHeight="1" x14ac:dyDescent="0.2">
      <c r="B33" s="637" t="s">
        <v>74</v>
      </c>
      <c r="C33" s="626" t="s">
        <v>901</v>
      </c>
      <c r="D33" s="629">
        <v>9000000</v>
      </c>
      <c r="E33" s="630">
        <v>2645000</v>
      </c>
      <c r="F33" s="630">
        <v>5290000</v>
      </c>
      <c r="G33" s="630">
        <v>7935000</v>
      </c>
      <c r="H33" s="632">
        <v>10580000</v>
      </c>
    </row>
    <row r="34" spans="2:8" ht="20.100000000000001" customHeight="1" x14ac:dyDescent="0.2">
      <c r="B34" s="637" t="s">
        <v>75</v>
      </c>
      <c r="C34" s="626" t="s">
        <v>902</v>
      </c>
      <c r="D34" s="629">
        <v>1350000</v>
      </c>
      <c r="E34" s="630">
        <v>250000</v>
      </c>
      <c r="F34" s="630">
        <v>500000</v>
      </c>
      <c r="G34" s="630">
        <v>700000</v>
      </c>
      <c r="H34" s="632">
        <v>1390000</v>
      </c>
    </row>
    <row r="35" spans="2:8" ht="20.100000000000001" customHeight="1" x14ac:dyDescent="0.2">
      <c r="B35" s="637" t="s">
        <v>76</v>
      </c>
      <c r="C35" s="622" t="s">
        <v>903</v>
      </c>
      <c r="D35" s="629">
        <v>700000</v>
      </c>
      <c r="E35" s="630">
        <v>187500</v>
      </c>
      <c r="F35" s="630">
        <v>375000</v>
      </c>
      <c r="G35" s="630">
        <v>562500</v>
      </c>
      <c r="H35" s="632">
        <v>750000</v>
      </c>
    </row>
    <row r="36" spans="2:8" ht="20.100000000000001" customHeight="1" x14ac:dyDescent="0.2">
      <c r="B36" s="637" t="s">
        <v>77</v>
      </c>
      <c r="C36" s="622" t="s">
        <v>904</v>
      </c>
      <c r="D36" s="629">
        <v>400000</v>
      </c>
      <c r="E36" s="630">
        <v>125000</v>
      </c>
      <c r="F36" s="630">
        <v>250000</v>
      </c>
      <c r="G36" s="630">
        <v>375000</v>
      </c>
      <c r="H36" s="632">
        <v>500000</v>
      </c>
    </row>
    <row r="37" spans="2:8" ht="20.100000000000001" customHeight="1" x14ac:dyDescent="0.2">
      <c r="B37" s="637" t="s">
        <v>122</v>
      </c>
      <c r="C37" s="622" t="s">
        <v>905</v>
      </c>
      <c r="D37" s="629">
        <v>1050000</v>
      </c>
      <c r="E37" s="630">
        <v>275000</v>
      </c>
      <c r="F37" s="630">
        <v>550000</v>
      </c>
      <c r="G37" s="630">
        <v>825000</v>
      </c>
      <c r="H37" s="632">
        <v>1100000</v>
      </c>
    </row>
    <row r="38" spans="2:8" ht="20.100000000000001" customHeight="1" x14ac:dyDescent="0.2">
      <c r="B38" s="637" t="s">
        <v>78</v>
      </c>
      <c r="C38" s="622" t="s">
        <v>907</v>
      </c>
      <c r="D38" s="629">
        <v>250000</v>
      </c>
      <c r="E38" s="630">
        <v>75000</v>
      </c>
      <c r="F38" s="630">
        <v>150000</v>
      </c>
      <c r="G38" s="630">
        <v>225000</v>
      </c>
      <c r="H38" s="632">
        <v>300000</v>
      </c>
    </row>
    <row r="39" spans="2:8" ht="20.100000000000001" customHeight="1" x14ac:dyDescent="0.2">
      <c r="B39" s="637" t="s">
        <v>79</v>
      </c>
      <c r="C39" s="622" t="s">
        <v>908</v>
      </c>
      <c r="D39" s="629">
        <v>720000</v>
      </c>
      <c r="E39" s="631">
        <v>300000</v>
      </c>
      <c r="F39" s="631">
        <v>600000</v>
      </c>
      <c r="G39" s="631">
        <v>900000</v>
      </c>
      <c r="H39" s="633">
        <v>1200000</v>
      </c>
    </row>
    <row r="40" spans="2:8" ht="20.100000000000001" customHeight="1" x14ac:dyDescent="0.2">
      <c r="B40" s="637" t="s">
        <v>80</v>
      </c>
      <c r="C40" s="622" t="s">
        <v>909</v>
      </c>
      <c r="D40" s="629">
        <v>1200000</v>
      </c>
      <c r="E40" s="631">
        <v>25000</v>
      </c>
      <c r="F40" s="631">
        <v>50000</v>
      </c>
      <c r="G40" s="631">
        <v>100000</v>
      </c>
      <c r="H40" s="633">
        <v>1230000</v>
      </c>
    </row>
    <row r="41" spans="2:8" ht="20.100000000000001" customHeight="1" x14ac:dyDescent="0.2">
      <c r="B41" s="637" t="s">
        <v>81</v>
      </c>
      <c r="C41" s="622" t="s">
        <v>910</v>
      </c>
      <c r="D41" s="629">
        <v>620000</v>
      </c>
      <c r="E41" s="631">
        <v>157500</v>
      </c>
      <c r="F41" s="631">
        <v>315000</v>
      </c>
      <c r="G41" s="631">
        <v>472500</v>
      </c>
      <c r="H41" s="633">
        <v>630000</v>
      </c>
    </row>
    <row r="42" spans="2:8" ht="20.100000000000001" customHeight="1" x14ac:dyDescent="0.2">
      <c r="B42" s="637" t="s">
        <v>109</v>
      </c>
      <c r="C42" s="622" t="s">
        <v>911</v>
      </c>
      <c r="D42" s="629">
        <v>770000</v>
      </c>
      <c r="E42" s="631">
        <v>195000</v>
      </c>
      <c r="F42" s="631">
        <v>390000</v>
      </c>
      <c r="G42" s="631">
        <v>585000</v>
      </c>
      <c r="H42" s="633">
        <v>780000</v>
      </c>
    </row>
    <row r="43" spans="2:8" ht="20.100000000000001" customHeight="1" x14ac:dyDescent="0.2">
      <c r="B43" s="637" t="s">
        <v>38</v>
      </c>
      <c r="C43" s="626" t="s">
        <v>912</v>
      </c>
      <c r="D43" s="629">
        <v>200000</v>
      </c>
      <c r="E43" s="631">
        <v>50000</v>
      </c>
      <c r="F43" s="631">
        <v>100000</v>
      </c>
      <c r="G43" s="631">
        <v>150000</v>
      </c>
      <c r="H43" s="633">
        <v>200000</v>
      </c>
    </row>
    <row r="44" spans="2:8" ht="20.100000000000001" customHeight="1" x14ac:dyDescent="0.2">
      <c r="B44" s="637" t="s">
        <v>110</v>
      </c>
      <c r="C44" s="626" t="s">
        <v>913</v>
      </c>
      <c r="D44" s="629">
        <v>59000</v>
      </c>
      <c r="E44" s="631">
        <v>20000</v>
      </c>
      <c r="F44" s="631">
        <v>40000</v>
      </c>
      <c r="G44" s="631">
        <v>60000</v>
      </c>
      <c r="H44" s="633">
        <v>80000</v>
      </c>
    </row>
    <row r="45" spans="2:8" ht="20.100000000000001" customHeight="1" x14ac:dyDescent="0.2">
      <c r="B45" s="637" t="s">
        <v>123</v>
      </c>
      <c r="C45" s="622" t="s">
        <v>914</v>
      </c>
      <c r="D45" s="629">
        <v>490000</v>
      </c>
      <c r="E45" s="631">
        <v>122500</v>
      </c>
      <c r="F45" s="631">
        <v>245000</v>
      </c>
      <c r="G45" s="631">
        <v>367500</v>
      </c>
      <c r="H45" s="633">
        <v>490000</v>
      </c>
    </row>
    <row r="46" spans="2:8" ht="20.100000000000001" customHeight="1" x14ac:dyDescent="0.2">
      <c r="B46" s="637" t="s">
        <v>124</v>
      </c>
      <c r="C46" s="626" t="s">
        <v>915</v>
      </c>
      <c r="D46" s="629">
        <v>23500000</v>
      </c>
      <c r="E46" s="631">
        <v>5750000</v>
      </c>
      <c r="F46" s="631">
        <v>11500000</v>
      </c>
      <c r="G46" s="631">
        <v>17250000</v>
      </c>
      <c r="H46" s="633">
        <v>23000000</v>
      </c>
    </row>
    <row r="47" spans="2:8" ht="20.100000000000001" customHeight="1" x14ac:dyDescent="0.2">
      <c r="B47" s="637" t="s">
        <v>125</v>
      </c>
      <c r="C47" s="622" t="s">
        <v>916</v>
      </c>
      <c r="D47" s="629">
        <v>1500000</v>
      </c>
      <c r="E47" s="631">
        <v>400000</v>
      </c>
      <c r="F47" s="631">
        <v>800000</v>
      </c>
      <c r="G47" s="631">
        <v>1200000</v>
      </c>
      <c r="H47" s="633">
        <v>1600000</v>
      </c>
    </row>
    <row r="48" spans="2:8" ht="20.100000000000001" customHeight="1" x14ac:dyDescent="0.2">
      <c r="B48" s="637" t="s">
        <v>126</v>
      </c>
      <c r="C48" s="628" t="s">
        <v>917</v>
      </c>
      <c r="D48" s="629">
        <v>450000</v>
      </c>
      <c r="E48" s="631">
        <v>247500</v>
      </c>
      <c r="F48" s="631">
        <v>495000</v>
      </c>
      <c r="G48" s="631">
        <v>742500</v>
      </c>
      <c r="H48" s="633">
        <v>990000</v>
      </c>
    </row>
    <row r="49" spans="1:8" ht="20.100000000000001" customHeight="1" thickBot="1" x14ac:dyDescent="0.25">
      <c r="B49" s="276" t="s">
        <v>344</v>
      </c>
      <c r="C49" s="364"/>
      <c r="D49" s="634"/>
      <c r="E49" s="631"/>
      <c r="F49" s="631"/>
      <c r="G49" s="631"/>
      <c r="H49" s="633"/>
    </row>
    <row r="50" spans="1:8" ht="20.100000000000001" customHeight="1" thickBot="1" x14ac:dyDescent="0.3">
      <c r="B50" s="371"/>
      <c r="C50" s="372" t="s">
        <v>278</v>
      </c>
      <c r="D50" s="635">
        <f>SUM(D30:D49)</f>
        <v>57059000</v>
      </c>
      <c r="E50" s="635">
        <f t="shared" ref="E50:H50" si="0">SUM(E30:E49)</f>
        <v>16277500</v>
      </c>
      <c r="F50" s="635">
        <f>SUM(F30:F49)</f>
        <v>32555000</v>
      </c>
      <c r="G50" s="635">
        <f t="shared" si="0"/>
        <v>48807500</v>
      </c>
      <c r="H50" s="635">
        <f t="shared" si="0"/>
        <v>66630000</v>
      </c>
    </row>
    <row r="51" spans="1:8" ht="20.100000000000001" customHeight="1" x14ac:dyDescent="0.25">
      <c r="B51" s="645"/>
      <c r="C51" s="646" t="s">
        <v>36</v>
      </c>
      <c r="D51" s="646"/>
      <c r="E51" s="647"/>
      <c r="F51" s="647"/>
      <c r="G51" s="647"/>
      <c r="H51" s="648"/>
    </row>
    <row r="52" spans="1:8" ht="27.75" customHeight="1" x14ac:dyDescent="0.2">
      <c r="A52" s="324"/>
      <c r="B52" s="638" t="s">
        <v>66</v>
      </c>
      <c r="C52" s="636" t="s">
        <v>906</v>
      </c>
      <c r="D52" s="629">
        <v>160000</v>
      </c>
      <c r="E52" s="630">
        <v>87500</v>
      </c>
      <c r="F52" s="630">
        <v>175000</v>
      </c>
      <c r="G52" s="630">
        <v>262500</v>
      </c>
      <c r="H52" s="632">
        <v>350000</v>
      </c>
    </row>
    <row r="53" spans="1:8" ht="31.5" customHeight="1" x14ac:dyDescent="0.2">
      <c r="A53" s="324"/>
      <c r="B53" s="649" t="s">
        <v>74</v>
      </c>
      <c r="C53" s="636" t="s">
        <v>918</v>
      </c>
      <c r="D53" s="629">
        <v>0</v>
      </c>
      <c r="E53" s="630"/>
      <c r="F53" s="630">
        <v>100000</v>
      </c>
      <c r="G53" s="630">
        <v>100000</v>
      </c>
      <c r="H53" s="632">
        <v>100000</v>
      </c>
    </row>
    <row r="54" spans="1:8" ht="20.100000000000001" customHeight="1" thickBot="1" x14ac:dyDescent="0.25">
      <c r="A54" s="324"/>
      <c r="B54" s="650" t="s">
        <v>344</v>
      </c>
      <c r="C54" s="364"/>
      <c r="D54" s="639"/>
      <c r="E54" s="640"/>
      <c r="F54" s="640"/>
      <c r="G54" s="640"/>
      <c r="H54" s="651"/>
    </row>
    <row r="55" spans="1:8" ht="20.100000000000001" customHeight="1" thickBot="1" x14ac:dyDescent="0.3">
      <c r="A55" s="324"/>
      <c r="B55" s="371"/>
      <c r="C55" s="652" t="s">
        <v>279</v>
      </c>
      <c r="D55" s="641">
        <f>SUM(D52:D54)</f>
        <v>160000</v>
      </c>
      <c r="E55" s="642">
        <f>SUM(E52:E54)</f>
        <v>87500</v>
      </c>
      <c r="F55" s="642">
        <f>SUM(F52:F54)</f>
        <v>275000</v>
      </c>
      <c r="G55" s="642">
        <f>SUM(G52:G54)</f>
        <v>362500</v>
      </c>
      <c r="H55" s="643">
        <f>SUM(H52:H54)</f>
        <v>450000</v>
      </c>
    </row>
    <row r="56" spans="1:8" ht="20.100000000000001" customHeight="1" thickBot="1" x14ac:dyDescent="0.3">
      <c r="B56" s="977" t="s">
        <v>348</v>
      </c>
      <c r="C56" s="978"/>
      <c r="D56" s="625">
        <f>D28+D50+D55</f>
        <v>140725924</v>
      </c>
      <c r="E56" s="625">
        <f>E28+E50+E55</f>
        <v>41901250</v>
      </c>
      <c r="F56" s="625">
        <f>F28+F50+F55</f>
        <v>92902500</v>
      </c>
      <c r="G56" s="625">
        <f>G28+G50+G55</f>
        <v>162578750</v>
      </c>
      <c r="H56" s="644">
        <f>H28+H50+H55</f>
        <v>206035000</v>
      </c>
    </row>
    <row r="57" spans="1:8" ht="15.75" x14ac:dyDescent="0.25">
      <c r="B57" s="229"/>
      <c r="D57" s="367"/>
      <c r="E57" s="368"/>
      <c r="F57" s="368"/>
      <c r="G57" s="368"/>
    </row>
    <row r="58" spans="1:8" ht="15.75" x14ac:dyDescent="0.25">
      <c r="B58" s="369"/>
      <c r="C58" s="370"/>
      <c r="D58" s="367"/>
      <c r="E58" s="368"/>
      <c r="F58" s="368"/>
      <c r="G58" s="368"/>
    </row>
    <row r="59" spans="1:8" ht="15.75" x14ac:dyDescent="0.25">
      <c r="B59" s="173"/>
    </row>
  </sheetData>
  <mergeCells count="11">
    <mergeCell ref="G6:G7"/>
    <mergeCell ref="C8:H8"/>
    <mergeCell ref="C29:H29"/>
    <mergeCell ref="B56:C56"/>
    <mergeCell ref="B3:H3"/>
    <mergeCell ref="B6:B7"/>
    <mergeCell ref="C6:C7"/>
    <mergeCell ref="D6:D7"/>
    <mergeCell ref="E6:E7"/>
    <mergeCell ref="F6:F7"/>
    <mergeCell ref="H6:H7"/>
  </mergeCells>
  <phoneticPr fontId="3" type="noConversion"/>
  <pageMargins left="0.15748031496062992" right="0.15748031496062992" top="0.98425196850393704" bottom="0.98425196850393704" header="0.51181102362204722" footer="0.51181102362204722"/>
  <pageSetup scale="60" orientation="portrait" r:id="rId1"/>
  <headerFooter alignWithMargins="0"/>
  <ignoredErrors>
    <ignoredError sqref="B49:B52 B30:B31" numberStoredAsText="1"/>
  </ignoredError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20">
    <tabColor theme="6" tint="0.59999389629810485"/>
  </sheetPr>
  <dimension ref="A1:IV109"/>
  <sheetViews>
    <sheetView showGridLines="0" topLeftCell="A70" zoomScale="85" zoomScaleNormal="85" workbookViewId="0">
      <selection activeCell="M59" sqref="M59"/>
    </sheetView>
  </sheetViews>
  <sheetFormatPr defaultRowHeight="14.25" x14ac:dyDescent="0.2"/>
  <cols>
    <col min="1" max="1" width="4.42578125" style="5" customWidth="1"/>
    <col min="2" max="2" width="12.140625" style="5" customWidth="1"/>
    <col min="3" max="3" width="44.42578125" style="5" customWidth="1"/>
    <col min="4" max="5" width="17.5703125" style="5" customWidth="1"/>
    <col min="6" max="6" width="17.85546875" style="5" customWidth="1"/>
    <col min="7" max="7" width="17.7109375" style="5" customWidth="1"/>
    <col min="8" max="8" width="37" style="5" customWidth="1"/>
    <col min="9" max="15" width="23.7109375" style="5" customWidth="1"/>
    <col min="16" max="16" width="3" style="5" customWidth="1"/>
    <col min="17" max="16384" width="9.140625" style="5"/>
  </cols>
  <sheetData>
    <row r="1" spans="2:15" ht="15.75" x14ac:dyDescent="0.25">
      <c r="B1" s="373"/>
      <c r="C1" s="373"/>
      <c r="D1" s="373"/>
      <c r="E1" s="373"/>
      <c r="F1" s="373"/>
      <c r="G1" s="373"/>
      <c r="H1" s="373"/>
      <c r="I1" s="373"/>
      <c r="J1" s="373"/>
      <c r="K1" s="373"/>
      <c r="L1" s="373"/>
      <c r="M1" s="373"/>
      <c r="N1" s="373"/>
      <c r="O1" s="374" t="s">
        <v>763</v>
      </c>
    </row>
    <row r="2" spans="2:15" ht="15" x14ac:dyDescent="0.2">
      <c r="B2" s="373"/>
      <c r="C2" s="373"/>
      <c r="D2" s="373"/>
      <c r="E2" s="373"/>
      <c r="F2" s="373"/>
      <c r="G2" s="373"/>
      <c r="H2" s="373"/>
      <c r="I2" s="373"/>
      <c r="J2" s="373"/>
      <c r="K2" s="373"/>
      <c r="L2" s="373"/>
      <c r="M2" s="373"/>
      <c r="N2" s="373"/>
      <c r="O2" s="373"/>
    </row>
    <row r="3" spans="2:15" ht="18" x14ac:dyDescent="0.25">
      <c r="B3" s="879" t="s">
        <v>385</v>
      </c>
      <c r="C3" s="879"/>
      <c r="D3" s="879"/>
      <c r="E3" s="879"/>
      <c r="F3" s="879"/>
      <c r="G3" s="879"/>
      <c r="H3" s="879"/>
      <c r="I3" s="879"/>
      <c r="J3" s="879"/>
      <c r="K3" s="879"/>
      <c r="L3" s="879"/>
      <c r="M3" s="879"/>
      <c r="N3" s="879"/>
      <c r="O3" s="879"/>
    </row>
    <row r="4" spans="2:15" ht="15" customHeight="1" x14ac:dyDescent="0.25">
      <c r="B4" s="373"/>
      <c r="C4" s="4"/>
      <c r="D4" s="374"/>
      <c r="E4" s="374"/>
      <c r="F4" s="374"/>
      <c r="G4" s="374"/>
      <c r="H4" s="373"/>
      <c r="I4" s="373"/>
      <c r="J4" s="373"/>
      <c r="K4" s="373"/>
      <c r="L4" s="373"/>
      <c r="M4" s="373"/>
      <c r="N4" s="373"/>
      <c r="O4" s="373"/>
    </row>
    <row r="5" spans="2:15" ht="16.5" thickBot="1" x14ac:dyDescent="0.3">
      <c r="B5" s="373"/>
      <c r="C5" s="373"/>
      <c r="D5" s="373"/>
      <c r="E5" s="373"/>
      <c r="F5" s="373"/>
      <c r="G5" s="373"/>
      <c r="H5" s="373"/>
      <c r="I5" s="373"/>
      <c r="J5" s="373"/>
      <c r="K5" s="373"/>
      <c r="L5" s="373"/>
      <c r="M5" s="373"/>
      <c r="N5" s="375"/>
      <c r="O5" s="309" t="s">
        <v>197</v>
      </c>
    </row>
    <row r="6" spans="2:15" ht="32.25" customHeight="1" thickBot="1" x14ac:dyDescent="0.25">
      <c r="B6" s="1005" t="s">
        <v>2</v>
      </c>
      <c r="C6" s="1007" t="s">
        <v>386</v>
      </c>
      <c r="D6" s="1009" t="s">
        <v>71</v>
      </c>
      <c r="E6" s="1009" t="s">
        <v>72</v>
      </c>
      <c r="F6" s="1009" t="s">
        <v>73</v>
      </c>
      <c r="G6" s="1009" t="s">
        <v>977</v>
      </c>
      <c r="H6" s="1011" t="s">
        <v>249</v>
      </c>
      <c r="I6" s="1009" t="s">
        <v>250</v>
      </c>
      <c r="J6" s="1013" t="s">
        <v>978</v>
      </c>
      <c r="K6" s="1014"/>
      <c r="L6" s="1014"/>
      <c r="M6" s="1015"/>
      <c r="N6" s="1009" t="s">
        <v>979</v>
      </c>
      <c r="O6" s="1016" t="s">
        <v>980</v>
      </c>
    </row>
    <row r="7" spans="2:15" ht="62.25" customHeight="1" thickBot="1" x14ac:dyDescent="0.25">
      <c r="B7" s="1006"/>
      <c r="C7" s="1008"/>
      <c r="D7" s="1010"/>
      <c r="E7" s="1010"/>
      <c r="F7" s="1010"/>
      <c r="G7" s="1010"/>
      <c r="H7" s="1012"/>
      <c r="I7" s="1010"/>
      <c r="J7" s="407" t="s">
        <v>951</v>
      </c>
      <c r="K7" s="407" t="s">
        <v>942</v>
      </c>
      <c r="L7" s="407" t="s">
        <v>952</v>
      </c>
      <c r="M7" s="407" t="s">
        <v>944</v>
      </c>
      <c r="N7" s="1010"/>
      <c r="O7" s="1017"/>
    </row>
    <row r="8" spans="2:15" ht="17.100000000000001" customHeight="1" x14ac:dyDescent="0.2">
      <c r="B8" s="987">
        <v>1</v>
      </c>
      <c r="C8" s="990" t="s">
        <v>861</v>
      </c>
      <c r="D8" s="993">
        <v>2015</v>
      </c>
      <c r="E8" s="993">
        <v>2025</v>
      </c>
      <c r="F8" s="996">
        <f>G8+M12</f>
        <v>6717</v>
      </c>
      <c r="G8" s="984">
        <v>5727</v>
      </c>
      <c r="H8" s="376" t="s">
        <v>67</v>
      </c>
      <c r="I8" s="377">
        <f>F8</f>
        <v>6717</v>
      </c>
      <c r="J8" s="378">
        <v>150</v>
      </c>
      <c r="K8" s="378">
        <v>300</v>
      </c>
      <c r="L8" s="378">
        <v>590</v>
      </c>
      <c r="M8" s="378">
        <v>990</v>
      </c>
      <c r="N8" s="378"/>
      <c r="O8" s="379"/>
    </row>
    <row r="9" spans="2:15" ht="17.100000000000001" customHeight="1" x14ac:dyDescent="0.2">
      <c r="B9" s="988"/>
      <c r="C9" s="991"/>
      <c r="D9" s="994"/>
      <c r="E9" s="994"/>
      <c r="F9" s="997"/>
      <c r="G9" s="985"/>
      <c r="H9" s="380" t="s">
        <v>68</v>
      </c>
      <c r="I9" s="381"/>
      <c r="J9" s="382"/>
      <c r="K9" s="382"/>
      <c r="L9" s="382"/>
      <c r="M9" s="382"/>
      <c r="N9" s="382"/>
      <c r="O9" s="383"/>
    </row>
    <row r="10" spans="2:15" ht="17.100000000000001" customHeight="1" x14ac:dyDescent="0.2">
      <c r="B10" s="988"/>
      <c r="C10" s="991"/>
      <c r="D10" s="994"/>
      <c r="E10" s="994"/>
      <c r="F10" s="997"/>
      <c r="G10" s="985"/>
      <c r="H10" s="380" t="s">
        <v>355</v>
      </c>
      <c r="I10" s="381"/>
      <c r="J10" s="382"/>
      <c r="K10" s="382"/>
      <c r="L10" s="382"/>
      <c r="M10" s="382"/>
      <c r="N10" s="382"/>
      <c r="O10" s="383"/>
    </row>
    <row r="11" spans="2:15" ht="17.100000000000001" customHeight="1" thickBot="1" x14ac:dyDescent="0.25">
      <c r="B11" s="988"/>
      <c r="C11" s="991"/>
      <c r="D11" s="994"/>
      <c r="E11" s="994"/>
      <c r="F11" s="997"/>
      <c r="G11" s="985"/>
      <c r="H11" s="384" t="s">
        <v>23</v>
      </c>
      <c r="I11" s="385"/>
      <c r="J11" s="386"/>
      <c r="K11" s="386"/>
      <c r="L11" s="386"/>
      <c r="M11" s="386"/>
      <c r="N11" s="386"/>
      <c r="O11" s="387"/>
    </row>
    <row r="12" spans="2:15" ht="17.100000000000001" customHeight="1" thickBot="1" x14ac:dyDescent="0.25">
      <c r="B12" s="989"/>
      <c r="C12" s="992"/>
      <c r="D12" s="995"/>
      <c r="E12" s="995"/>
      <c r="F12" s="998"/>
      <c r="G12" s="986"/>
      <c r="H12" s="408" t="s">
        <v>248</v>
      </c>
      <c r="I12" s="409">
        <f>I8</f>
        <v>6717</v>
      </c>
      <c r="J12" s="409">
        <f t="shared" ref="J12:M12" si="0">J8</f>
        <v>150</v>
      </c>
      <c r="K12" s="409">
        <f t="shared" si="0"/>
        <v>300</v>
      </c>
      <c r="L12" s="409">
        <f t="shared" si="0"/>
        <v>590</v>
      </c>
      <c r="M12" s="409">
        <f t="shared" si="0"/>
        <v>990</v>
      </c>
      <c r="N12" s="410"/>
      <c r="O12" s="411"/>
    </row>
    <row r="13" spans="2:15" ht="17.100000000000001" customHeight="1" x14ac:dyDescent="0.2">
      <c r="B13" s="987">
        <v>2</v>
      </c>
      <c r="C13" s="1002" t="s">
        <v>862</v>
      </c>
      <c r="D13" s="993">
        <v>2015</v>
      </c>
      <c r="E13" s="993">
        <v>2025</v>
      </c>
      <c r="F13" s="984">
        <f>G13+M17</f>
        <v>16201</v>
      </c>
      <c r="G13" s="984">
        <v>13201</v>
      </c>
      <c r="H13" s="391" t="s">
        <v>67</v>
      </c>
      <c r="I13" s="392">
        <f>F13</f>
        <v>16201</v>
      </c>
      <c r="J13" s="393">
        <v>0</v>
      </c>
      <c r="K13" s="393">
        <v>3000</v>
      </c>
      <c r="L13" s="393">
        <v>3000</v>
      </c>
      <c r="M13" s="393">
        <v>3000</v>
      </c>
      <c r="N13" s="393"/>
      <c r="O13" s="394"/>
    </row>
    <row r="14" spans="2:15" ht="17.100000000000001" customHeight="1" x14ac:dyDescent="0.2">
      <c r="B14" s="988"/>
      <c r="C14" s="1003"/>
      <c r="D14" s="994"/>
      <c r="E14" s="994"/>
      <c r="F14" s="985"/>
      <c r="G14" s="985"/>
      <c r="H14" s="380" t="s">
        <v>68</v>
      </c>
      <c r="I14" s="381"/>
      <c r="J14" s="382"/>
      <c r="K14" s="382"/>
      <c r="L14" s="382"/>
      <c r="M14" s="382"/>
      <c r="N14" s="382"/>
      <c r="O14" s="383"/>
    </row>
    <row r="15" spans="2:15" ht="17.100000000000001" customHeight="1" x14ac:dyDescent="0.2">
      <c r="B15" s="988"/>
      <c r="C15" s="1003"/>
      <c r="D15" s="994"/>
      <c r="E15" s="994"/>
      <c r="F15" s="985"/>
      <c r="G15" s="985"/>
      <c r="H15" s="380" t="s">
        <v>355</v>
      </c>
      <c r="I15" s="381"/>
      <c r="J15" s="382"/>
      <c r="K15" s="382"/>
      <c r="L15" s="382"/>
      <c r="M15" s="382"/>
      <c r="N15" s="382"/>
      <c r="O15" s="383"/>
    </row>
    <row r="16" spans="2:15" ht="17.100000000000001" customHeight="1" thickBot="1" x14ac:dyDescent="0.25">
      <c r="B16" s="988"/>
      <c r="C16" s="1003"/>
      <c r="D16" s="994"/>
      <c r="E16" s="994"/>
      <c r="F16" s="985"/>
      <c r="G16" s="985"/>
      <c r="H16" s="384" t="s">
        <v>23</v>
      </c>
      <c r="I16" s="385"/>
      <c r="J16" s="386"/>
      <c r="K16" s="386"/>
      <c r="L16" s="386"/>
      <c r="M16" s="386"/>
      <c r="N16" s="386"/>
      <c r="O16" s="387"/>
    </row>
    <row r="17" spans="1:256" ht="17.100000000000001" customHeight="1" thickBot="1" x14ac:dyDescent="0.25">
      <c r="B17" s="989"/>
      <c r="C17" s="1004"/>
      <c r="D17" s="995"/>
      <c r="E17" s="995"/>
      <c r="F17" s="986"/>
      <c r="G17" s="986"/>
      <c r="H17" s="408" t="s">
        <v>248</v>
      </c>
      <c r="I17" s="412">
        <f>I13</f>
        <v>16201</v>
      </c>
      <c r="J17" s="412">
        <f t="shared" ref="J17:M17" si="1">J13</f>
        <v>0</v>
      </c>
      <c r="K17" s="412">
        <f t="shared" si="1"/>
        <v>3000</v>
      </c>
      <c r="L17" s="412">
        <f t="shared" si="1"/>
        <v>3000</v>
      </c>
      <c r="M17" s="412">
        <f t="shared" si="1"/>
        <v>3000</v>
      </c>
      <c r="N17" s="410"/>
      <c r="O17" s="411"/>
    </row>
    <row r="18" spans="1:256" ht="17.100000000000001" customHeight="1" x14ac:dyDescent="0.2">
      <c r="B18" s="987">
        <v>3</v>
      </c>
      <c r="C18" s="1002" t="s">
        <v>863</v>
      </c>
      <c r="D18" s="993">
        <v>2016</v>
      </c>
      <c r="E18" s="993">
        <v>2025</v>
      </c>
      <c r="F18" s="984">
        <f>G18+M22</f>
        <v>885</v>
      </c>
      <c r="G18" s="984">
        <v>685</v>
      </c>
      <c r="H18" s="376" t="s">
        <v>67</v>
      </c>
      <c r="I18" s="377">
        <f>F18</f>
        <v>885</v>
      </c>
      <c r="J18" s="378">
        <v>0</v>
      </c>
      <c r="K18" s="378">
        <v>0</v>
      </c>
      <c r="L18" s="378">
        <v>100</v>
      </c>
      <c r="M18" s="378">
        <v>200</v>
      </c>
      <c r="N18" s="378"/>
      <c r="O18" s="379"/>
    </row>
    <row r="19" spans="1:256" ht="17.100000000000001" customHeight="1" x14ac:dyDescent="0.2">
      <c r="B19" s="988"/>
      <c r="C19" s="1003"/>
      <c r="D19" s="994"/>
      <c r="E19" s="994"/>
      <c r="F19" s="985"/>
      <c r="G19" s="985"/>
      <c r="H19" s="380" t="s">
        <v>68</v>
      </c>
      <c r="I19" s="381"/>
      <c r="J19" s="382"/>
      <c r="K19" s="382"/>
      <c r="L19" s="382"/>
      <c r="M19" s="382"/>
      <c r="N19" s="382"/>
      <c r="O19" s="383"/>
    </row>
    <row r="20" spans="1:256" ht="17.100000000000001" customHeight="1" x14ac:dyDescent="0.2">
      <c r="B20" s="988"/>
      <c r="C20" s="1003"/>
      <c r="D20" s="994"/>
      <c r="E20" s="994"/>
      <c r="F20" s="985"/>
      <c r="G20" s="985"/>
      <c r="H20" s="380" t="s">
        <v>355</v>
      </c>
      <c r="I20" s="381"/>
      <c r="J20" s="382"/>
      <c r="K20" s="382"/>
      <c r="L20" s="382"/>
      <c r="M20" s="382"/>
      <c r="N20" s="382"/>
      <c r="O20" s="383"/>
    </row>
    <row r="21" spans="1:256" ht="17.100000000000001" customHeight="1" thickBot="1" x14ac:dyDescent="0.25">
      <c r="B21" s="988"/>
      <c r="C21" s="1003"/>
      <c r="D21" s="994"/>
      <c r="E21" s="994"/>
      <c r="F21" s="985"/>
      <c r="G21" s="985"/>
      <c r="H21" s="395" t="s">
        <v>23</v>
      </c>
      <c r="I21" s="388"/>
      <c r="J21" s="389"/>
      <c r="K21" s="389"/>
      <c r="L21" s="389"/>
      <c r="M21" s="389"/>
      <c r="N21" s="389"/>
      <c r="O21" s="390"/>
    </row>
    <row r="22" spans="1:256" ht="17.100000000000001" customHeight="1" thickBot="1" x14ac:dyDescent="0.25">
      <c r="B22" s="989"/>
      <c r="C22" s="1004"/>
      <c r="D22" s="995"/>
      <c r="E22" s="995"/>
      <c r="F22" s="986"/>
      <c r="G22" s="986"/>
      <c r="H22" s="408" t="s">
        <v>248</v>
      </c>
      <c r="I22" s="412">
        <f>I18</f>
        <v>885</v>
      </c>
      <c r="J22" s="412">
        <f t="shared" ref="J22:M22" si="2">J18</f>
        <v>0</v>
      </c>
      <c r="K22" s="412">
        <f t="shared" si="2"/>
        <v>0</v>
      </c>
      <c r="L22" s="412">
        <f t="shared" si="2"/>
        <v>100</v>
      </c>
      <c r="M22" s="412">
        <f t="shared" si="2"/>
        <v>200</v>
      </c>
      <c r="N22" s="410"/>
      <c r="O22" s="411"/>
    </row>
    <row r="23" spans="1:256" ht="17.100000000000001" customHeight="1" x14ac:dyDescent="0.2">
      <c r="B23" s="987">
        <v>4</v>
      </c>
      <c r="C23" s="1002" t="s">
        <v>864</v>
      </c>
      <c r="D23" s="993">
        <v>2016</v>
      </c>
      <c r="E23" s="993">
        <v>2025</v>
      </c>
      <c r="F23" s="984">
        <v>515</v>
      </c>
      <c r="G23" s="984">
        <v>465</v>
      </c>
      <c r="H23" s="391" t="s">
        <v>67</v>
      </c>
      <c r="I23" s="392">
        <f>F23</f>
        <v>515</v>
      </c>
      <c r="J23" s="393">
        <v>0</v>
      </c>
      <c r="K23" s="393">
        <v>50</v>
      </c>
      <c r="L23" s="393">
        <v>50</v>
      </c>
      <c r="M23" s="393">
        <v>50</v>
      </c>
      <c r="N23" s="393"/>
      <c r="O23" s="394"/>
    </row>
    <row r="24" spans="1:256" ht="17.100000000000001" customHeight="1" x14ac:dyDescent="0.2">
      <c r="B24" s="988"/>
      <c r="C24" s="1003"/>
      <c r="D24" s="994"/>
      <c r="E24" s="994"/>
      <c r="F24" s="985"/>
      <c r="G24" s="985"/>
      <c r="H24" s="380" t="s">
        <v>68</v>
      </c>
      <c r="I24" s="381"/>
      <c r="J24" s="382"/>
      <c r="K24" s="382"/>
      <c r="L24" s="382"/>
      <c r="M24" s="382"/>
      <c r="N24" s="382"/>
      <c r="O24" s="383"/>
    </row>
    <row r="25" spans="1:256" ht="17.100000000000001" customHeight="1" x14ac:dyDescent="0.2">
      <c r="B25" s="988"/>
      <c r="C25" s="1003"/>
      <c r="D25" s="994"/>
      <c r="E25" s="994"/>
      <c r="F25" s="985"/>
      <c r="G25" s="985"/>
      <c r="H25" s="396" t="s">
        <v>355</v>
      </c>
      <c r="I25" s="397"/>
      <c r="J25" s="398"/>
      <c r="K25" s="398"/>
      <c r="L25" s="398"/>
      <c r="M25" s="398"/>
      <c r="N25" s="398"/>
      <c r="O25" s="399"/>
    </row>
    <row r="26" spans="1:256" ht="17.100000000000001" customHeight="1" thickBot="1" x14ac:dyDescent="0.25">
      <c r="B26" s="988"/>
      <c r="C26" s="1003"/>
      <c r="D26" s="994"/>
      <c r="E26" s="994"/>
      <c r="F26" s="985"/>
      <c r="G26" s="985"/>
      <c r="H26" s="384" t="s">
        <v>23</v>
      </c>
      <c r="I26" s="385"/>
      <c r="J26" s="386"/>
      <c r="K26" s="386"/>
      <c r="L26" s="386"/>
      <c r="M26" s="386"/>
      <c r="N26" s="386"/>
      <c r="O26" s="387"/>
    </row>
    <row r="27" spans="1:256" ht="17.100000000000001" customHeight="1" thickBot="1" x14ac:dyDescent="0.25">
      <c r="B27" s="989"/>
      <c r="C27" s="1004"/>
      <c r="D27" s="995"/>
      <c r="E27" s="995"/>
      <c r="F27" s="986"/>
      <c r="G27" s="986"/>
      <c r="H27" s="408" t="s">
        <v>248</v>
      </c>
      <c r="I27" s="412">
        <f>I23</f>
        <v>515</v>
      </c>
      <c r="J27" s="412">
        <f t="shared" ref="J27:M27" si="3">J23</f>
        <v>0</v>
      </c>
      <c r="K27" s="412">
        <f t="shared" si="3"/>
        <v>50</v>
      </c>
      <c r="L27" s="412">
        <f t="shared" si="3"/>
        <v>50</v>
      </c>
      <c r="M27" s="412">
        <f t="shared" si="3"/>
        <v>50</v>
      </c>
      <c r="N27" s="410"/>
      <c r="O27" s="411"/>
    </row>
    <row r="28" spans="1:256" ht="17.100000000000001" customHeight="1" x14ac:dyDescent="0.2">
      <c r="A28" s="11"/>
      <c r="B28" s="987">
        <v>5</v>
      </c>
      <c r="C28" s="1002" t="s">
        <v>865</v>
      </c>
      <c r="D28" s="993">
        <v>2016</v>
      </c>
      <c r="E28" s="993">
        <v>2025</v>
      </c>
      <c r="F28" s="984">
        <f>G28+M32</f>
        <v>2713</v>
      </c>
      <c r="G28" s="984">
        <v>2313</v>
      </c>
      <c r="H28" s="376" t="s">
        <v>67</v>
      </c>
      <c r="I28" s="377">
        <f>F28</f>
        <v>2713</v>
      </c>
      <c r="J28" s="378">
        <v>174</v>
      </c>
      <c r="K28" s="378">
        <v>200</v>
      </c>
      <c r="L28" s="378">
        <v>400</v>
      </c>
      <c r="M28" s="378">
        <v>400</v>
      </c>
      <c r="N28" s="378"/>
      <c r="O28" s="379"/>
    </row>
    <row r="29" spans="1:256" ht="17.100000000000001" customHeight="1" x14ac:dyDescent="0.2">
      <c r="A29" s="11"/>
      <c r="B29" s="988"/>
      <c r="C29" s="1003"/>
      <c r="D29" s="994"/>
      <c r="E29" s="994"/>
      <c r="F29" s="985"/>
      <c r="G29" s="985"/>
      <c r="H29" s="380" t="s">
        <v>68</v>
      </c>
      <c r="I29" s="381"/>
      <c r="J29" s="382"/>
      <c r="K29" s="382"/>
      <c r="L29" s="382"/>
      <c r="M29" s="382"/>
      <c r="N29" s="382"/>
      <c r="O29" s="383"/>
    </row>
    <row r="30" spans="1:256" ht="17.100000000000001" customHeight="1" x14ac:dyDescent="0.2">
      <c r="A30" s="11"/>
      <c r="B30" s="988"/>
      <c r="C30" s="1003"/>
      <c r="D30" s="994"/>
      <c r="E30" s="994"/>
      <c r="F30" s="985"/>
      <c r="G30" s="985"/>
      <c r="H30" s="380" t="s">
        <v>355</v>
      </c>
      <c r="I30" s="381"/>
      <c r="J30" s="382"/>
      <c r="K30" s="382"/>
      <c r="L30" s="400"/>
      <c r="M30" s="382"/>
      <c r="N30" s="400"/>
      <c r="O30" s="383"/>
    </row>
    <row r="31" spans="1:256" ht="17.100000000000001" customHeight="1" thickBot="1" x14ac:dyDescent="0.25">
      <c r="A31" s="11"/>
      <c r="B31" s="988"/>
      <c r="C31" s="1003"/>
      <c r="D31" s="994"/>
      <c r="E31" s="994"/>
      <c r="F31" s="985"/>
      <c r="G31" s="985"/>
      <c r="H31" s="401" t="s">
        <v>23</v>
      </c>
      <c r="I31" s="402"/>
      <c r="J31" s="386"/>
      <c r="K31" s="386"/>
      <c r="L31" s="386"/>
      <c r="M31" s="386"/>
      <c r="N31" s="403"/>
      <c r="O31" s="387"/>
    </row>
    <row r="32" spans="1:256" s="129" customFormat="1" ht="17.100000000000001" customHeight="1" thickBot="1" x14ac:dyDescent="0.25">
      <c r="A32" s="11"/>
      <c r="B32" s="989"/>
      <c r="C32" s="1004"/>
      <c r="D32" s="995"/>
      <c r="E32" s="995"/>
      <c r="F32" s="986"/>
      <c r="G32" s="986"/>
      <c r="H32" s="413" t="s">
        <v>248</v>
      </c>
      <c r="I32" s="412">
        <f>I28</f>
        <v>2713</v>
      </c>
      <c r="J32" s="412">
        <f t="shared" ref="J32:M32" si="4">J28</f>
        <v>174</v>
      </c>
      <c r="K32" s="412">
        <f t="shared" si="4"/>
        <v>200</v>
      </c>
      <c r="L32" s="412">
        <f t="shared" si="4"/>
        <v>400</v>
      </c>
      <c r="M32" s="412">
        <f t="shared" si="4"/>
        <v>400</v>
      </c>
      <c r="N32" s="414"/>
      <c r="O32" s="41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"/>
      <c r="CC32" s="5"/>
      <c r="CD32" s="5"/>
      <c r="CE32" s="5"/>
      <c r="CF32" s="5"/>
      <c r="CG32" s="5"/>
      <c r="CH32" s="5"/>
      <c r="CI32" s="5"/>
      <c r="CJ32" s="5"/>
      <c r="CK32" s="5"/>
      <c r="CL32" s="5"/>
      <c r="CM32" s="5"/>
      <c r="CN32" s="5"/>
      <c r="CO32" s="5"/>
      <c r="CP32" s="5"/>
      <c r="CQ32" s="5"/>
      <c r="CR32" s="5"/>
      <c r="CS32" s="5"/>
      <c r="CT32" s="5"/>
      <c r="CU32" s="5"/>
      <c r="CV32" s="5"/>
      <c r="CW32" s="5"/>
      <c r="CX32" s="5"/>
      <c r="CY32" s="5"/>
      <c r="CZ32" s="5"/>
      <c r="DA32" s="5"/>
      <c r="DB32" s="5"/>
      <c r="DC32" s="5"/>
      <c r="DD32" s="5"/>
      <c r="DE32" s="5"/>
      <c r="DF32" s="5"/>
      <c r="DG32" s="5"/>
      <c r="DH32" s="5"/>
      <c r="DI32" s="5"/>
      <c r="DJ32" s="5"/>
      <c r="DK32" s="5"/>
      <c r="DL32" s="5"/>
      <c r="DM32" s="5"/>
      <c r="DN32" s="5"/>
      <c r="DO32" s="5"/>
      <c r="DP32" s="5"/>
      <c r="DQ32" s="5"/>
      <c r="DR32" s="5"/>
      <c r="DS32" s="5"/>
      <c r="DT32" s="5"/>
      <c r="DU32" s="5"/>
      <c r="DV32" s="5"/>
      <c r="DW32" s="5"/>
      <c r="DX32" s="5"/>
      <c r="DY32" s="5"/>
      <c r="DZ32" s="5"/>
      <c r="EA32" s="5"/>
      <c r="EB32" s="5"/>
      <c r="EC32" s="5"/>
      <c r="ED32" s="5"/>
      <c r="EE32" s="5"/>
      <c r="EF32" s="5"/>
      <c r="EG32" s="5"/>
      <c r="EH32" s="5"/>
      <c r="EI32" s="5"/>
      <c r="EJ32" s="5"/>
      <c r="EK32" s="5"/>
      <c r="EL32" s="5"/>
      <c r="EM32" s="5"/>
      <c r="EN32" s="5"/>
      <c r="EO32" s="5"/>
      <c r="EP32" s="5"/>
      <c r="EQ32" s="5"/>
      <c r="ER32" s="5"/>
      <c r="ES32" s="5"/>
      <c r="ET32" s="5"/>
      <c r="EU32" s="5"/>
      <c r="EV32" s="5"/>
      <c r="EW32" s="5"/>
      <c r="EX32" s="5"/>
      <c r="EY32" s="5"/>
      <c r="EZ32" s="5"/>
      <c r="FA32" s="5"/>
      <c r="FB32" s="5"/>
      <c r="FC32" s="5"/>
      <c r="FD32" s="5"/>
      <c r="FE32" s="5"/>
      <c r="FF32" s="5"/>
      <c r="FG32" s="5"/>
      <c r="FH32" s="5"/>
      <c r="FI32" s="5"/>
      <c r="FJ32" s="5"/>
      <c r="FK32" s="5"/>
      <c r="FL32" s="5"/>
      <c r="FM32" s="5"/>
      <c r="FN32" s="5"/>
      <c r="FO32" s="5"/>
      <c r="FP32" s="5"/>
      <c r="FQ32" s="5"/>
      <c r="FR32" s="5"/>
      <c r="FS32" s="5"/>
      <c r="FT32" s="5"/>
      <c r="FU32" s="5"/>
      <c r="FV32" s="5"/>
      <c r="FW32" s="5"/>
      <c r="FX32" s="5"/>
      <c r="FY32" s="5"/>
      <c r="FZ32" s="5"/>
      <c r="GA32" s="5"/>
      <c r="GB32" s="5"/>
      <c r="GC32" s="5"/>
      <c r="GD32" s="5"/>
      <c r="GE32" s="5"/>
      <c r="GF32" s="5"/>
      <c r="GG32" s="5"/>
      <c r="GH32" s="5"/>
      <c r="GI32" s="5"/>
      <c r="GJ32" s="5"/>
      <c r="GK32" s="5"/>
      <c r="GL32" s="5"/>
      <c r="GM32" s="5"/>
      <c r="GN32" s="5"/>
      <c r="GO32" s="5"/>
      <c r="GP32" s="5"/>
      <c r="GQ32" s="5"/>
      <c r="GR32" s="5"/>
      <c r="GS32" s="5"/>
      <c r="GT32" s="5"/>
      <c r="GU32" s="5"/>
      <c r="GV32" s="5"/>
      <c r="GW32" s="5"/>
      <c r="GX32" s="5"/>
      <c r="GY32" s="5"/>
      <c r="GZ32" s="5"/>
      <c r="HA32" s="5"/>
      <c r="HB32" s="5"/>
      <c r="HC32" s="5"/>
      <c r="HD32" s="5"/>
      <c r="HE32" s="5"/>
      <c r="HF32" s="5"/>
      <c r="HG32" s="5"/>
      <c r="HH32" s="5"/>
      <c r="HI32" s="5"/>
      <c r="HJ32" s="5"/>
      <c r="HK32" s="5"/>
      <c r="HL32" s="5"/>
      <c r="HM32" s="5"/>
      <c r="HN32" s="5"/>
      <c r="HO32" s="5"/>
      <c r="HP32" s="5"/>
      <c r="HQ32" s="5"/>
      <c r="HR32" s="5"/>
      <c r="HS32" s="5"/>
      <c r="HT32" s="5"/>
      <c r="HU32" s="5"/>
      <c r="HV32" s="5"/>
      <c r="HW32" s="5"/>
      <c r="HX32" s="5"/>
      <c r="HY32" s="5"/>
      <c r="HZ32" s="5"/>
      <c r="IA32" s="5"/>
      <c r="IB32" s="5"/>
      <c r="IC32" s="5"/>
      <c r="ID32" s="5"/>
      <c r="IE32" s="5"/>
      <c r="IF32" s="5"/>
      <c r="IG32" s="5"/>
      <c r="IH32" s="5"/>
      <c r="II32" s="5"/>
      <c r="IJ32" s="5"/>
      <c r="IK32" s="5"/>
      <c r="IL32" s="5"/>
      <c r="IM32" s="5"/>
      <c r="IN32" s="5"/>
      <c r="IO32" s="5"/>
      <c r="IP32" s="5"/>
      <c r="IQ32" s="5"/>
      <c r="IR32" s="5"/>
      <c r="IS32" s="5"/>
      <c r="IT32" s="5"/>
      <c r="IU32" s="5"/>
      <c r="IV32" s="5"/>
    </row>
    <row r="33" spans="1:256" ht="17.100000000000001" customHeight="1" x14ac:dyDescent="0.2">
      <c r="A33" s="11"/>
      <c r="B33" s="987">
        <v>6</v>
      </c>
      <c r="C33" s="1002" t="s">
        <v>866</v>
      </c>
      <c r="D33" s="993">
        <v>2017</v>
      </c>
      <c r="E33" s="993">
        <v>2025</v>
      </c>
      <c r="F33" s="984">
        <v>1973</v>
      </c>
      <c r="G33" s="984">
        <v>1473</v>
      </c>
      <c r="H33" s="376" t="s">
        <v>67</v>
      </c>
      <c r="I33" s="377">
        <f>F33</f>
        <v>1973</v>
      </c>
      <c r="J33" s="378">
        <v>50</v>
      </c>
      <c r="K33" s="378">
        <v>300</v>
      </c>
      <c r="L33" s="378">
        <v>400</v>
      </c>
      <c r="M33" s="378">
        <v>500</v>
      </c>
      <c r="N33" s="378"/>
      <c r="O33" s="379"/>
    </row>
    <row r="34" spans="1:256" ht="17.100000000000001" customHeight="1" x14ac:dyDescent="0.2">
      <c r="A34" s="11"/>
      <c r="B34" s="988"/>
      <c r="C34" s="1003"/>
      <c r="D34" s="994"/>
      <c r="E34" s="994"/>
      <c r="F34" s="985"/>
      <c r="G34" s="985"/>
      <c r="H34" s="380" t="s">
        <v>68</v>
      </c>
      <c r="I34" s="381"/>
      <c r="J34" s="382"/>
      <c r="K34" s="382"/>
      <c r="L34" s="382"/>
      <c r="M34" s="382"/>
      <c r="N34" s="382"/>
      <c r="O34" s="383"/>
    </row>
    <row r="35" spans="1:256" ht="17.100000000000001" customHeight="1" x14ac:dyDescent="0.2">
      <c r="A35" s="11"/>
      <c r="B35" s="988"/>
      <c r="C35" s="1003"/>
      <c r="D35" s="994"/>
      <c r="E35" s="994"/>
      <c r="F35" s="985"/>
      <c r="G35" s="985"/>
      <c r="H35" s="380" t="s">
        <v>355</v>
      </c>
      <c r="I35" s="381"/>
      <c r="J35" s="382"/>
      <c r="K35" s="382"/>
      <c r="L35" s="400"/>
      <c r="M35" s="382"/>
      <c r="N35" s="400"/>
      <c r="O35" s="383"/>
    </row>
    <row r="36" spans="1:256" ht="17.100000000000001" customHeight="1" thickBot="1" x14ac:dyDescent="0.25">
      <c r="A36" s="11"/>
      <c r="B36" s="988"/>
      <c r="C36" s="1003"/>
      <c r="D36" s="994"/>
      <c r="E36" s="994"/>
      <c r="F36" s="985"/>
      <c r="G36" s="985"/>
      <c r="H36" s="401" t="s">
        <v>23</v>
      </c>
      <c r="I36" s="402"/>
      <c r="J36" s="386"/>
      <c r="K36" s="386"/>
      <c r="L36" s="386"/>
      <c r="M36" s="386"/>
      <c r="N36" s="403"/>
      <c r="O36" s="387"/>
    </row>
    <row r="37" spans="1:256" s="129" customFormat="1" ht="17.100000000000001" customHeight="1" thickBot="1" x14ac:dyDescent="0.25">
      <c r="A37" s="11"/>
      <c r="B37" s="989"/>
      <c r="C37" s="1004"/>
      <c r="D37" s="995"/>
      <c r="E37" s="995"/>
      <c r="F37" s="986"/>
      <c r="G37" s="986"/>
      <c r="H37" s="413" t="s">
        <v>248</v>
      </c>
      <c r="I37" s="412">
        <f>I33</f>
        <v>1973</v>
      </c>
      <c r="J37" s="412">
        <f t="shared" ref="J37:M37" si="5">J33</f>
        <v>50</v>
      </c>
      <c r="K37" s="412">
        <f t="shared" si="5"/>
        <v>300</v>
      </c>
      <c r="L37" s="412">
        <f t="shared" si="5"/>
        <v>400</v>
      </c>
      <c r="M37" s="412">
        <f t="shared" si="5"/>
        <v>500</v>
      </c>
      <c r="N37" s="414"/>
      <c r="O37" s="41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Q37" s="5"/>
      <c r="CR37" s="5"/>
      <c r="CS37" s="5"/>
      <c r="CT37" s="5"/>
      <c r="CU37" s="5"/>
      <c r="CV37" s="5"/>
      <c r="CW37" s="5"/>
      <c r="CX37" s="5"/>
      <c r="CY37" s="5"/>
      <c r="CZ37" s="5"/>
      <c r="DA37" s="5"/>
      <c r="DB37" s="5"/>
      <c r="DC37" s="5"/>
      <c r="DD37" s="5"/>
      <c r="DE37" s="5"/>
      <c r="DF37" s="5"/>
      <c r="DG37" s="5"/>
      <c r="DH37" s="5"/>
      <c r="DI37" s="5"/>
      <c r="DJ37" s="5"/>
      <c r="DK37" s="5"/>
      <c r="DL37" s="5"/>
      <c r="DM37" s="5"/>
      <c r="DN37" s="5"/>
      <c r="DO37" s="5"/>
      <c r="DP37" s="5"/>
      <c r="DQ37" s="5"/>
      <c r="DR37" s="5"/>
      <c r="DS37" s="5"/>
      <c r="DT37" s="5"/>
      <c r="DU37" s="5"/>
      <c r="DV37" s="5"/>
      <c r="DW37" s="5"/>
      <c r="DX37" s="5"/>
      <c r="DY37" s="5"/>
      <c r="DZ37" s="5"/>
      <c r="EA37" s="5"/>
      <c r="EB37" s="5"/>
      <c r="EC37" s="5"/>
      <c r="ED37" s="5"/>
      <c r="EE37" s="5"/>
      <c r="EF37" s="5"/>
      <c r="EG37" s="5"/>
      <c r="EH37" s="5"/>
      <c r="EI37" s="5"/>
      <c r="EJ37" s="5"/>
      <c r="EK37" s="5"/>
      <c r="EL37" s="5"/>
      <c r="EM37" s="5"/>
      <c r="EN37" s="5"/>
      <c r="EO37" s="5"/>
      <c r="EP37" s="5"/>
      <c r="EQ37" s="5"/>
      <c r="ER37" s="5"/>
      <c r="ES37" s="5"/>
      <c r="ET37" s="5"/>
      <c r="EU37" s="5"/>
      <c r="EV37" s="5"/>
      <c r="EW37" s="5"/>
      <c r="EX37" s="5"/>
      <c r="EY37" s="5"/>
      <c r="EZ37" s="5"/>
      <c r="FA37" s="5"/>
      <c r="FB37" s="5"/>
      <c r="FC37" s="5"/>
      <c r="FD37" s="5"/>
      <c r="FE37" s="5"/>
      <c r="FF37" s="5"/>
      <c r="FG37" s="5"/>
      <c r="FH37" s="5"/>
      <c r="FI37" s="5"/>
      <c r="FJ37" s="5"/>
      <c r="FK37" s="5"/>
      <c r="FL37" s="5"/>
      <c r="FM37" s="5"/>
      <c r="FN37" s="5"/>
      <c r="FO37" s="5"/>
      <c r="FP37" s="5"/>
      <c r="FQ37" s="5"/>
      <c r="FR37" s="5"/>
      <c r="FS37" s="5"/>
      <c r="FT37" s="5"/>
      <c r="FU37" s="5"/>
      <c r="FV37" s="5"/>
      <c r="FW37" s="5"/>
      <c r="FX37" s="5"/>
      <c r="FY37" s="5"/>
      <c r="FZ37" s="5"/>
      <c r="GA37" s="5"/>
      <c r="GB37" s="5"/>
      <c r="GC37" s="5"/>
      <c r="GD37" s="5"/>
      <c r="GE37" s="5"/>
      <c r="GF37" s="5"/>
      <c r="GG37" s="5"/>
      <c r="GH37" s="5"/>
      <c r="GI37" s="5"/>
      <c r="GJ37" s="5"/>
      <c r="GK37" s="5"/>
      <c r="GL37" s="5"/>
      <c r="GM37" s="5"/>
      <c r="GN37" s="5"/>
      <c r="GO37" s="5"/>
      <c r="GP37" s="5"/>
      <c r="GQ37" s="5"/>
      <c r="GR37" s="5"/>
      <c r="GS37" s="5"/>
      <c r="GT37" s="5"/>
      <c r="GU37" s="5"/>
      <c r="GV37" s="5"/>
      <c r="GW37" s="5"/>
      <c r="GX37" s="5"/>
      <c r="GY37" s="5"/>
      <c r="GZ37" s="5"/>
      <c r="HA37" s="5"/>
      <c r="HB37" s="5"/>
      <c r="HC37" s="5"/>
      <c r="HD37" s="5"/>
      <c r="HE37" s="5"/>
      <c r="HF37" s="5"/>
      <c r="HG37" s="5"/>
      <c r="HH37" s="5"/>
      <c r="HI37" s="5"/>
      <c r="HJ37" s="5"/>
      <c r="HK37" s="5"/>
      <c r="HL37" s="5"/>
      <c r="HM37" s="5"/>
      <c r="HN37" s="5"/>
      <c r="HO37" s="5"/>
      <c r="HP37" s="5"/>
      <c r="HQ37" s="5"/>
      <c r="HR37" s="5"/>
      <c r="HS37" s="5"/>
      <c r="HT37" s="5"/>
      <c r="HU37" s="5"/>
      <c r="HV37" s="5"/>
      <c r="HW37" s="5"/>
      <c r="HX37" s="5"/>
      <c r="HY37" s="5"/>
      <c r="HZ37" s="5"/>
      <c r="IA37" s="5"/>
      <c r="IB37" s="5"/>
      <c r="IC37" s="5"/>
      <c r="ID37" s="5"/>
      <c r="IE37" s="5"/>
      <c r="IF37" s="5"/>
      <c r="IG37" s="5"/>
      <c r="IH37" s="5"/>
      <c r="II37" s="5"/>
      <c r="IJ37" s="5"/>
      <c r="IK37" s="5"/>
      <c r="IL37" s="5"/>
      <c r="IM37" s="5"/>
      <c r="IN37" s="5"/>
      <c r="IO37" s="5"/>
      <c r="IP37" s="5"/>
      <c r="IQ37" s="5"/>
      <c r="IR37" s="5"/>
      <c r="IS37" s="5"/>
      <c r="IT37" s="5"/>
      <c r="IU37" s="5"/>
      <c r="IV37" s="5"/>
    </row>
    <row r="38" spans="1:256" ht="17.100000000000001" customHeight="1" x14ac:dyDescent="0.2">
      <c r="A38" s="11"/>
      <c r="B38" s="987">
        <v>7</v>
      </c>
      <c r="C38" s="1002" t="s">
        <v>867</v>
      </c>
      <c r="D38" s="993">
        <v>2017</v>
      </c>
      <c r="E38" s="993">
        <v>2025</v>
      </c>
      <c r="F38" s="984">
        <f>G38+M42</f>
        <v>954</v>
      </c>
      <c r="G38" s="984">
        <v>654</v>
      </c>
      <c r="H38" s="376" t="s">
        <v>67</v>
      </c>
      <c r="I38" s="377">
        <f>F38</f>
        <v>954</v>
      </c>
      <c r="J38" s="378">
        <v>0</v>
      </c>
      <c r="K38" s="378">
        <v>0</v>
      </c>
      <c r="L38" s="378">
        <v>0</v>
      </c>
      <c r="M38" s="378">
        <v>300</v>
      </c>
      <c r="N38" s="378"/>
      <c r="O38" s="379"/>
    </row>
    <row r="39" spans="1:256" ht="17.100000000000001" customHeight="1" x14ac:dyDescent="0.2">
      <c r="A39" s="11"/>
      <c r="B39" s="988"/>
      <c r="C39" s="1003"/>
      <c r="D39" s="994"/>
      <c r="E39" s="994"/>
      <c r="F39" s="985"/>
      <c r="G39" s="985"/>
      <c r="H39" s="380" t="s">
        <v>68</v>
      </c>
      <c r="I39" s="381"/>
      <c r="J39" s="382"/>
      <c r="K39" s="382"/>
      <c r="L39" s="382"/>
      <c r="M39" s="382"/>
      <c r="N39" s="382"/>
      <c r="O39" s="383"/>
    </row>
    <row r="40" spans="1:256" ht="17.100000000000001" customHeight="1" x14ac:dyDescent="0.2">
      <c r="A40" s="11"/>
      <c r="B40" s="988"/>
      <c r="C40" s="1003"/>
      <c r="D40" s="994"/>
      <c r="E40" s="994"/>
      <c r="F40" s="985"/>
      <c r="G40" s="985"/>
      <c r="H40" s="380" t="s">
        <v>355</v>
      </c>
      <c r="I40" s="381"/>
      <c r="J40" s="382"/>
      <c r="K40" s="382"/>
      <c r="L40" s="400"/>
      <c r="M40" s="382"/>
      <c r="N40" s="400"/>
      <c r="O40" s="383"/>
    </row>
    <row r="41" spans="1:256" ht="17.100000000000001" customHeight="1" thickBot="1" x14ac:dyDescent="0.25">
      <c r="A41" s="11"/>
      <c r="B41" s="988"/>
      <c r="C41" s="1003"/>
      <c r="D41" s="994"/>
      <c r="E41" s="994"/>
      <c r="F41" s="985"/>
      <c r="G41" s="985"/>
      <c r="H41" s="401" t="s">
        <v>23</v>
      </c>
      <c r="I41" s="402"/>
      <c r="J41" s="386"/>
      <c r="K41" s="386"/>
      <c r="L41" s="386"/>
      <c r="M41" s="386"/>
      <c r="N41" s="403"/>
      <c r="O41" s="387"/>
    </row>
    <row r="42" spans="1:256" s="129" customFormat="1" ht="17.100000000000001" customHeight="1" thickBot="1" x14ac:dyDescent="0.25">
      <c r="A42" s="11"/>
      <c r="B42" s="989"/>
      <c r="C42" s="1004"/>
      <c r="D42" s="995"/>
      <c r="E42" s="995"/>
      <c r="F42" s="986"/>
      <c r="G42" s="986"/>
      <c r="H42" s="413" t="s">
        <v>248</v>
      </c>
      <c r="I42" s="412">
        <f>I38</f>
        <v>954</v>
      </c>
      <c r="J42" s="412">
        <f t="shared" ref="J42:M42" si="6">J38</f>
        <v>0</v>
      </c>
      <c r="K42" s="412">
        <f t="shared" si="6"/>
        <v>0</v>
      </c>
      <c r="L42" s="412">
        <f t="shared" si="6"/>
        <v>0</v>
      </c>
      <c r="M42" s="412">
        <f t="shared" si="6"/>
        <v>300</v>
      </c>
      <c r="N42" s="414"/>
      <c r="O42" s="41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  <c r="CD42" s="5"/>
      <c r="CE42" s="5"/>
      <c r="CF42" s="5"/>
      <c r="CG42" s="5"/>
      <c r="CH42" s="5"/>
      <c r="CI42" s="5"/>
      <c r="CJ42" s="5"/>
      <c r="CK42" s="5"/>
      <c r="CL42" s="5"/>
      <c r="CM42" s="5"/>
      <c r="CN42" s="5"/>
      <c r="CO42" s="5"/>
      <c r="CP42" s="5"/>
      <c r="CQ42" s="5"/>
      <c r="CR42" s="5"/>
      <c r="CS42" s="5"/>
      <c r="CT42" s="5"/>
      <c r="CU42" s="5"/>
      <c r="CV42" s="5"/>
      <c r="CW42" s="5"/>
      <c r="CX42" s="5"/>
      <c r="CY42" s="5"/>
      <c r="CZ42" s="5"/>
      <c r="DA42" s="5"/>
      <c r="DB42" s="5"/>
      <c r="DC42" s="5"/>
      <c r="DD42" s="5"/>
      <c r="DE42" s="5"/>
      <c r="DF42" s="5"/>
      <c r="DG42" s="5"/>
      <c r="DH42" s="5"/>
      <c r="DI42" s="5"/>
      <c r="DJ42" s="5"/>
      <c r="DK42" s="5"/>
      <c r="DL42" s="5"/>
      <c r="DM42" s="5"/>
      <c r="DN42" s="5"/>
      <c r="DO42" s="5"/>
      <c r="DP42" s="5"/>
      <c r="DQ42" s="5"/>
      <c r="DR42" s="5"/>
      <c r="DS42" s="5"/>
      <c r="DT42" s="5"/>
      <c r="DU42" s="5"/>
      <c r="DV42" s="5"/>
      <c r="DW42" s="5"/>
      <c r="DX42" s="5"/>
      <c r="DY42" s="5"/>
      <c r="DZ42" s="5"/>
      <c r="EA42" s="5"/>
      <c r="EB42" s="5"/>
      <c r="EC42" s="5"/>
      <c r="ED42" s="5"/>
      <c r="EE42" s="5"/>
      <c r="EF42" s="5"/>
      <c r="EG42" s="5"/>
      <c r="EH42" s="5"/>
      <c r="EI42" s="5"/>
      <c r="EJ42" s="5"/>
      <c r="EK42" s="5"/>
      <c r="EL42" s="5"/>
      <c r="EM42" s="5"/>
      <c r="EN42" s="5"/>
      <c r="EO42" s="5"/>
      <c r="EP42" s="5"/>
      <c r="EQ42" s="5"/>
      <c r="ER42" s="5"/>
      <c r="ES42" s="5"/>
      <c r="ET42" s="5"/>
      <c r="EU42" s="5"/>
      <c r="EV42" s="5"/>
      <c r="EW42" s="5"/>
      <c r="EX42" s="5"/>
      <c r="EY42" s="5"/>
      <c r="EZ42" s="5"/>
      <c r="FA42" s="5"/>
      <c r="FB42" s="5"/>
      <c r="FC42" s="5"/>
      <c r="FD42" s="5"/>
      <c r="FE42" s="5"/>
      <c r="FF42" s="5"/>
      <c r="FG42" s="5"/>
      <c r="FH42" s="5"/>
      <c r="FI42" s="5"/>
      <c r="FJ42" s="5"/>
      <c r="FK42" s="5"/>
      <c r="FL42" s="5"/>
      <c r="FM42" s="5"/>
      <c r="FN42" s="5"/>
      <c r="FO42" s="5"/>
      <c r="FP42" s="5"/>
      <c r="FQ42" s="5"/>
      <c r="FR42" s="5"/>
      <c r="FS42" s="5"/>
      <c r="FT42" s="5"/>
      <c r="FU42" s="5"/>
      <c r="FV42" s="5"/>
      <c r="FW42" s="5"/>
      <c r="FX42" s="5"/>
      <c r="FY42" s="5"/>
      <c r="FZ42" s="5"/>
      <c r="GA42" s="5"/>
      <c r="GB42" s="5"/>
      <c r="GC42" s="5"/>
      <c r="GD42" s="5"/>
      <c r="GE42" s="5"/>
      <c r="GF42" s="5"/>
      <c r="GG42" s="5"/>
      <c r="GH42" s="5"/>
      <c r="GI42" s="5"/>
      <c r="GJ42" s="5"/>
      <c r="GK42" s="5"/>
      <c r="GL42" s="5"/>
      <c r="GM42" s="5"/>
      <c r="GN42" s="5"/>
      <c r="GO42" s="5"/>
      <c r="GP42" s="5"/>
      <c r="GQ42" s="5"/>
      <c r="GR42" s="5"/>
      <c r="GS42" s="5"/>
      <c r="GT42" s="5"/>
      <c r="GU42" s="5"/>
      <c r="GV42" s="5"/>
      <c r="GW42" s="5"/>
      <c r="GX42" s="5"/>
      <c r="GY42" s="5"/>
      <c r="GZ42" s="5"/>
      <c r="HA42" s="5"/>
      <c r="HB42" s="5"/>
      <c r="HC42" s="5"/>
      <c r="HD42" s="5"/>
      <c r="HE42" s="5"/>
      <c r="HF42" s="5"/>
      <c r="HG42" s="5"/>
      <c r="HH42" s="5"/>
      <c r="HI42" s="5"/>
      <c r="HJ42" s="5"/>
      <c r="HK42" s="5"/>
      <c r="HL42" s="5"/>
      <c r="HM42" s="5"/>
      <c r="HN42" s="5"/>
      <c r="HO42" s="5"/>
      <c r="HP42" s="5"/>
      <c r="HQ42" s="5"/>
      <c r="HR42" s="5"/>
      <c r="HS42" s="5"/>
      <c r="HT42" s="5"/>
      <c r="HU42" s="5"/>
      <c r="HV42" s="5"/>
      <c r="HW42" s="5"/>
      <c r="HX42" s="5"/>
      <c r="HY42" s="5"/>
      <c r="HZ42" s="5"/>
      <c r="IA42" s="5"/>
      <c r="IB42" s="5"/>
      <c r="IC42" s="5"/>
      <c r="ID42" s="5"/>
      <c r="IE42" s="5"/>
      <c r="IF42" s="5"/>
      <c r="IG42" s="5"/>
      <c r="IH42" s="5"/>
      <c r="II42" s="5"/>
      <c r="IJ42" s="5"/>
      <c r="IK42" s="5"/>
      <c r="IL42" s="5"/>
      <c r="IM42" s="5"/>
      <c r="IN42" s="5"/>
      <c r="IO42" s="5"/>
      <c r="IP42" s="5"/>
      <c r="IQ42" s="5"/>
      <c r="IR42" s="5"/>
      <c r="IS42" s="5"/>
      <c r="IT42" s="5"/>
      <c r="IU42" s="5"/>
      <c r="IV42" s="5"/>
    </row>
    <row r="43" spans="1:256" ht="17.100000000000001" customHeight="1" x14ac:dyDescent="0.2">
      <c r="A43" s="11"/>
      <c r="B43" s="1019">
        <v>8</v>
      </c>
      <c r="C43" s="999" t="s">
        <v>868</v>
      </c>
      <c r="D43" s="1022">
        <v>2020</v>
      </c>
      <c r="E43" s="993">
        <v>2025</v>
      </c>
      <c r="F43" s="984">
        <f>G43+M47</f>
        <v>261</v>
      </c>
      <c r="G43" s="984">
        <v>161</v>
      </c>
      <c r="H43" s="376" t="s">
        <v>67</v>
      </c>
      <c r="I43" s="377">
        <f>F43</f>
        <v>261</v>
      </c>
      <c r="J43" s="378">
        <v>0</v>
      </c>
      <c r="K43" s="378">
        <v>50</v>
      </c>
      <c r="L43" s="378">
        <v>100</v>
      </c>
      <c r="M43" s="378">
        <v>100</v>
      </c>
      <c r="N43" s="378"/>
      <c r="O43" s="379"/>
    </row>
    <row r="44" spans="1:256" ht="17.100000000000001" customHeight="1" x14ac:dyDescent="0.2">
      <c r="A44" s="11"/>
      <c r="B44" s="1020"/>
      <c r="C44" s="1000"/>
      <c r="D44" s="1023"/>
      <c r="E44" s="994"/>
      <c r="F44" s="985"/>
      <c r="G44" s="985"/>
      <c r="H44" s="380" t="s">
        <v>68</v>
      </c>
      <c r="I44" s="381"/>
      <c r="J44" s="382"/>
      <c r="K44" s="382"/>
      <c r="L44" s="382"/>
      <c r="M44" s="382"/>
      <c r="N44" s="382"/>
      <c r="O44" s="383"/>
    </row>
    <row r="45" spans="1:256" ht="17.100000000000001" customHeight="1" x14ac:dyDescent="0.2">
      <c r="A45" s="11"/>
      <c r="B45" s="1020"/>
      <c r="C45" s="1000"/>
      <c r="D45" s="1023"/>
      <c r="E45" s="994"/>
      <c r="F45" s="985"/>
      <c r="G45" s="985"/>
      <c r="H45" s="380" t="s">
        <v>355</v>
      </c>
      <c r="I45" s="381"/>
      <c r="J45" s="382"/>
      <c r="K45" s="382"/>
      <c r="L45" s="400"/>
      <c r="M45" s="382"/>
      <c r="N45" s="400"/>
      <c r="O45" s="383"/>
    </row>
    <row r="46" spans="1:256" ht="17.100000000000001" customHeight="1" thickBot="1" x14ac:dyDescent="0.25">
      <c r="A46" s="11"/>
      <c r="B46" s="1020"/>
      <c r="C46" s="1000"/>
      <c r="D46" s="1023"/>
      <c r="E46" s="994"/>
      <c r="F46" s="985"/>
      <c r="G46" s="985"/>
      <c r="H46" s="401" t="s">
        <v>23</v>
      </c>
      <c r="I46" s="402"/>
      <c r="J46" s="386"/>
      <c r="K46" s="386"/>
      <c r="L46" s="386"/>
      <c r="M46" s="386"/>
      <c r="N46" s="403"/>
      <c r="O46" s="387"/>
    </row>
    <row r="47" spans="1:256" s="129" customFormat="1" ht="17.100000000000001" customHeight="1" thickBot="1" x14ac:dyDescent="0.25">
      <c r="A47" s="11"/>
      <c r="B47" s="1021"/>
      <c r="C47" s="1001"/>
      <c r="D47" s="1024"/>
      <c r="E47" s="995"/>
      <c r="F47" s="986"/>
      <c r="G47" s="986"/>
      <c r="H47" s="413" t="s">
        <v>248</v>
      </c>
      <c r="I47" s="412">
        <f>I43</f>
        <v>261</v>
      </c>
      <c r="J47" s="412">
        <f t="shared" ref="J47:M47" si="7">J43</f>
        <v>0</v>
      </c>
      <c r="K47" s="412">
        <f t="shared" si="7"/>
        <v>50</v>
      </c>
      <c r="L47" s="412">
        <f t="shared" si="7"/>
        <v>100</v>
      </c>
      <c r="M47" s="412">
        <f t="shared" si="7"/>
        <v>100</v>
      </c>
      <c r="N47" s="414"/>
      <c r="O47" s="41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5"/>
      <c r="BW47" s="5"/>
      <c r="BX47" s="5"/>
      <c r="BY47" s="5"/>
      <c r="BZ47" s="5"/>
      <c r="CA47" s="5"/>
      <c r="CB47" s="5"/>
      <c r="CC47" s="5"/>
      <c r="CD47" s="5"/>
      <c r="CE47" s="5"/>
      <c r="CF47" s="5"/>
      <c r="CG47" s="5"/>
      <c r="CH47" s="5"/>
      <c r="CI47" s="5"/>
      <c r="CJ47" s="5"/>
      <c r="CK47" s="5"/>
      <c r="CL47" s="5"/>
      <c r="CM47" s="5"/>
      <c r="CN47" s="5"/>
      <c r="CO47" s="5"/>
      <c r="CP47" s="5"/>
      <c r="CQ47" s="5"/>
      <c r="CR47" s="5"/>
      <c r="CS47" s="5"/>
      <c r="CT47" s="5"/>
      <c r="CU47" s="5"/>
      <c r="CV47" s="5"/>
      <c r="CW47" s="5"/>
      <c r="CX47" s="5"/>
      <c r="CY47" s="5"/>
      <c r="CZ47" s="5"/>
      <c r="DA47" s="5"/>
      <c r="DB47" s="5"/>
      <c r="DC47" s="5"/>
      <c r="DD47" s="5"/>
      <c r="DE47" s="5"/>
      <c r="DF47" s="5"/>
      <c r="DG47" s="5"/>
      <c r="DH47" s="5"/>
      <c r="DI47" s="5"/>
      <c r="DJ47" s="5"/>
      <c r="DK47" s="5"/>
      <c r="DL47" s="5"/>
      <c r="DM47" s="5"/>
      <c r="DN47" s="5"/>
      <c r="DO47" s="5"/>
      <c r="DP47" s="5"/>
      <c r="DQ47" s="5"/>
      <c r="DR47" s="5"/>
      <c r="DS47" s="5"/>
      <c r="DT47" s="5"/>
      <c r="DU47" s="5"/>
      <c r="DV47" s="5"/>
      <c r="DW47" s="5"/>
      <c r="DX47" s="5"/>
      <c r="DY47" s="5"/>
      <c r="DZ47" s="5"/>
      <c r="EA47" s="5"/>
      <c r="EB47" s="5"/>
      <c r="EC47" s="5"/>
      <c r="ED47" s="5"/>
      <c r="EE47" s="5"/>
      <c r="EF47" s="5"/>
      <c r="EG47" s="5"/>
      <c r="EH47" s="5"/>
      <c r="EI47" s="5"/>
      <c r="EJ47" s="5"/>
      <c r="EK47" s="5"/>
      <c r="EL47" s="5"/>
      <c r="EM47" s="5"/>
      <c r="EN47" s="5"/>
      <c r="EO47" s="5"/>
      <c r="EP47" s="5"/>
      <c r="EQ47" s="5"/>
      <c r="ER47" s="5"/>
      <c r="ES47" s="5"/>
      <c r="ET47" s="5"/>
      <c r="EU47" s="5"/>
      <c r="EV47" s="5"/>
      <c r="EW47" s="5"/>
      <c r="EX47" s="5"/>
      <c r="EY47" s="5"/>
      <c r="EZ47" s="5"/>
      <c r="FA47" s="5"/>
      <c r="FB47" s="5"/>
      <c r="FC47" s="5"/>
      <c r="FD47" s="5"/>
      <c r="FE47" s="5"/>
      <c r="FF47" s="5"/>
      <c r="FG47" s="5"/>
      <c r="FH47" s="5"/>
      <c r="FI47" s="5"/>
      <c r="FJ47" s="5"/>
      <c r="FK47" s="5"/>
      <c r="FL47" s="5"/>
      <c r="FM47" s="5"/>
      <c r="FN47" s="5"/>
      <c r="FO47" s="5"/>
      <c r="FP47" s="5"/>
      <c r="FQ47" s="5"/>
      <c r="FR47" s="5"/>
      <c r="FS47" s="5"/>
      <c r="FT47" s="5"/>
      <c r="FU47" s="5"/>
      <c r="FV47" s="5"/>
      <c r="FW47" s="5"/>
      <c r="FX47" s="5"/>
      <c r="FY47" s="5"/>
      <c r="FZ47" s="5"/>
      <c r="GA47" s="5"/>
      <c r="GB47" s="5"/>
      <c r="GC47" s="5"/>
      <c r="GD47" s="5"/>
      <c r="GE47" s="5"/>
      <c r="GF47" s="5"/>
      <c r="GG47" s="5"/>
      <c r="GH47" s="5"/>
      <c r="GI47" s="5"/>
      <c r="GJ47" s="5"/>
      <c r="GK47" s="5"/>
      <c r="GL47" s="5"/>
      <c r="GM47" s="5"/>
      <c r="GN47" s="5"/>
      <c r="GO47" s="5"/>
      <c r="GP47" s="5"/>
      <c r="GQ47" s="5"/>
      <c r="GR47" s="5"/>
      <c r="GS47" s="5"/>
      <c r="GT47" s="5"/>
      <c r="GU47" s="5"/>
      <c r="GV47" s="5"/>
      <c r="GW47" s="5"/>
      <c r="GX47" s="5"/>
      <c r="GY47" s="5"/>
      <c r="GZ47" s="5"/>
      <c r="HA47" s="5"/>
      <c r="HB47" s="5"/>
      <c r="HC47" s="5"/>
      <c r="HD47" s="5"/>
      <c r="HE47" s="5"/>
      <c r="HF47" s="5"/>
      <c r="HG47" s="5"/>
      <c r="HH47" s="5"/>
      <c r="HI47" s="5"/>
      <c r="HJ47" s="5"/>
      <c r="HK47" s="5"/>
      <c r="HL47" s="5"/>
      <c r="HM47" s="5"/>
      <c r="HN47" s="5"/>
      <c r="HO47" s="5"/>
      <c r="HP47" s="5"/>
      <c r="HQ47" s="5"/>
      <c r="HR47" s="5"/>
      <c r="HS47" s="5"/>
      <c r="HT47" s="5"/>
      <c r="HU47" s="5"/>
      <c r="HV47" s="5"/>
      <c r="HW47" s="5"/>
      <c r="HX47" s="5"/>
      <c r="HY47" s="5"/>
      <c r="HZ47" s="5"/>
      <c r="IA47" s="5"/>
      <c r="IB47" s="5"/>
      <c r="IC47" s="5"/>
      <c r="ID47" s="5"/>
      <c r="IE47" s="5"/>
      <c r="IF47" s="5"/>
      <c r="IG47" s="5"/>
      <c r="IH47" s="5"/>
      <c r="II47" s="5"/>
      <c r="IJ47" s="5"/>
      <c r="IK47" s="5"/>
      <c r="IL47" s="5"/>
      <c r="IM47" s="5"/>
      <c r="IN47" s="5"/>
      <c r="IO47" s="5"/>
      <c r="IP47" s="5"/>
      <c r="IQ47" s="5"/>
      <c r="IR47" s="5"/>
      <c r="IS47" s="5"/>
      <c r="IT47" s="5"/>
      <c r="IU47" s="5"/>
      <c r="IV47" s="5"/>
    </row>
    <row r="48" spans="1:256" ht="17.100000000000001" customHeight="1" x14ac:dyDescent="0.2">
      <c r="A48" s="11"/>
      <c r="B48" s="1019">
        <v>9</v>
      </c>
      <c r="C48" s="999" t="s">
        <v>869</v>
      </c>
      <c r="D48" s="993">
        <v>2021</v>
      </c>
      <c r="E48" s="993">
        <v>2025</v>
      </c>
      <c r="F48" s="984">
        <f>G48+M52</f>
        <v>3626</v>
      </c>
      <c r="G48" s="984">
        <v>2646</v>
      </c>
      <c r="H48" s="376" t="s">
        <v>67</v>
      </c>
      <c r="I48" s="377">
        <f>F48</f>
        <v>3626</v>
      </c>
      <c r="J48" s="378">
        <v>200</v>
      </c>
      <c r="K48" s="378">
        <v>500</v>
      </c>
      <c r="L48" s="378">
        <v>800</v>
      </c>
      <c r="M48" s="378">
        <v>980</v>
      </c>
      <c r="N48" s="378"/>
      <c r="O48" s="379"/>
    </row>
    <row r="49" spans="1:256" ht="17.100000000000001" customHeight="1" x14ac:dyDescent="0.2">
      <c r="A49" s="11"/>
      <c r="B49" s="1020"/>
      <c r="C49" s="1000"/>
      <c r="D49" s="994"/>
      <c r="E49" s="994"/>
      <c r="F49" s="985"/>
      <c r="G49" s="985"/>
      <c r="H49" s="380" t="s">
        <v>68</v>
      </c>
      <c r="I49" s="381"/>
      <c r="J49" s="382"/>
      <c r="K49" s="382"/>
      <c r="L49" s="382"/>
      <c r="M49" s="382"/>
      <c r="N49" s="382"/>
      <c r="O49" s="383"/>
    </row>
    <row r="50" spans="1:256" ht="17.100000000000001" customHeight="1" x14ac:dyDescent="0.2">
      <c r="A50" s="11"/>
      <c r="B50" s="1020"/>
      <c r="C50" s="1000"/>
      <c r="D50" s="994"/>
      <c r="E50" s="994"/>
      <c r="F50" s="985"/>
      <c r="G50" s="985"/>
      <c r="H50" s="380" t="s">
        <v>355</v>
      </c>
      <c r="I50" s="381"/>
      <c r="J50" s="382"/>
      <c r="K50" s="382"/>
      <c r="L50" s="400"/>
      <c r="M50" s="382"/>
      <c r="N50" s="400"/>
      <c r="O50" s="383"/>
    </row>
    <row r="51" spans="1:256" ht="17.100000000000001" customHeight="1" thickBot="1" x14ac:dyDescent="0.25">
      <c r="A51" s="11"/>
      <c r="B51" s="1020"/>
      <c r="C51" s="1000"/>
      <c r="D51" s="994"/>
      <c r="E51" s="994"/>
      <c r="F51" s="985"/>
      <c r="G51" s="985"/>
      <c r="H51" s="401" t="s">
        <v>23</v>
      </c>
      <c r="I51" s="402"/>
      <c r="J51" s="386"/>
      <c r="K51" s="386"/>
      <c r="L51" s="386"/>
      <c r="M51" s="386"/>
      <c r="N51" s="403"/>
      <c r="O51" s="387"/>
    </row>
    <row r="52" spans="1:256" s="129" customFormat="1" ht="17.100000000000001" customHeight="1" thickBot="1" x14ac:dyDescent="0.25">
      <c r="A52" s="11"/>
      <c r="B52" s="1021"/>
      <c r="C52" s="1001"/>
      <c r="D52" s="995"/>
      <c r="E52" s="995"/>
      <c r="F52" s="986"/>
      <c r="G52" s="986"/>
      <c r="H52" s="413" t="s">
        <v>248</v>
      </c>
      <c r="I52" s="412">
        <f>I48</f>
        <v>3626</v>
      </c>
      <c r="J52" s="412">
        <f t="shared" ref="J52:M52" si="8">J48</f>
        <v>200</v>
      </c>
      <c r="K52" s="412">
        <f t="shared" si="8"/>
        <v>500</v>
      </c>
      <c r="L52" s="412">
        <f t="shared" si="8"/>
        <v>800</v>
      </c>
      <c r="M52" s="412">
        <f t="shared" si="8"/>
        <v>980</v>
      </c>
      <c r="N52" s="414"/>
      <c r="O52" s="41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5"/>
      <c r="BS52" s="5"/>
      <c r="BT52" s="5"/>
      <c r="BU52" s="5"/>
      <c r="BV52" s="5"/>
      <c r="BW52" s="5"/>
      <c r="BX52" s="5"/>
      <c r="BY52" s="5"/>
      <c r="BZ52" s="5"/>
      <c r="CA52" s="5"/>
      <c r="CB52" s="5"/>
      <c r="CC52" s="5"/>
      <c r="CD52" s="5"/>
      <c r="CE52" s="5"/>
      <c r="CF52" s="5"/>
      <c r="CG52" s="5"/>
      <c r="CH52" s="5"/>
      <c r="CI52" s="5"/>
      <c r="CJ52" s="5"/>
      <c r="CK52" s="5"/>
      <c r="CL52" s="5"/>
      <c r="CM52" s="5"/>
      <c r="CN52" s="5"/>
      <c r="CO52" s="5"/>
      <c r="CP52" s="5"/>
      <c r="CQ52" s="5"/>
      <c r="CR52" s="5"/>
      <c r="CS52" s="5"/>
      <c r="CT52" s="5"/>
      <c r="CU52" s="5"/>
      <c r="CV52" s="5"/>
      <c r="CW52" s="5"/>
      <c r="CX52" s="5"/>
      <c r="CY52" s="5"/>
      <c r="CZ52" s="5"/>
      <c r="DA52" s="5"/>
      <c r="DB52" s="5"/>
      <c r="DC52" s="5"/>
      <c r="DD52" s="5"/>
      <c r="DE52" s="5"/>
      <c r="DF52" s="5"/>
      <c r="DG52" s="5"/>
      <c r="DH52" s="5"/>
      <c r="DI52" s="5"/>
      <c r="DJ52" s="5"/>
      <c r="DK52" s="5"/>
      <c r="DL52" s="5"/>
      <c r="DM52" s="5"/>
      <c r="DN52" s="5"/>
      <c r="DO52" s="5"/>
      <c r="DP52" s="5"/>
      <c r="DQ52" s="5"/>
      <c r="DR52" s="5"/>
      <c r="DS52" s="5"/>
      <c r="DT52" s="5"/>
      <c r="DU52" s="5"/>
      <c r="DV52" s="5"/>
      <c r="DW52" s="5"/>
      <c r="DX52" s="5"/>
      <c r="DY52" s="5"/>
      <c r="DZ52" s="5"/>
      <c r="EA52" s="5"/>
      <c r="EB52" s="5"/>
      <c r="EC52" s="5"/>
      <c r="ED52" s="5"/>
      <c r="EE52" s="5"/>
      <c r="EF52" s="5"/>
      <c r="EG52" s="5"/>
      <c r="EH52" s="5"/>
      <c r="EI52" s="5"/>
      <c r="EJ52" s="5"/>
      <c r="EK52" s="5"/>
      <c r="EL52" s="5"/>
      <c r="EM52" s="5"/>
      <c r="EN52" s="5"/>
      <c r="EO52" s="5"/>
      <c r="EP52" s="5"/>
      <c r="EQ52" s="5"/>
      <c r="ER52" s="5"/>
      <c r="ES52" s="5"/>
      <c r="ET52" s="5"/>
      <c r="EU52" s="5"/>
      <c r="EV52" s="5"/>
      <c r="EW52" s="5"/>
      <c r="EX52" s="5"/>
      <c r="EY52" s="5"/>
      <c r="EZ52" s="5"/>
      <c r="FA52" s="5"/>
      <c r="FB52" s="5"/>
      <c r="FC52" s="5"/>
      <c r="FD52" s="5"/>
      <c r="FE52" s="5"/>
      <c r="FF52" s="5"/>
      <c r="FG52" s="5"/>
      <c r="FH52" s="5"/>
      <c r="FI52" s="5"/>
      <c r="FJ52" s="5"/>
      <c r="FK52" s="5"/>
      <c r="FL52" s="5"/>
      <c r="FM52" s="5"/>
      <c r="FN52" s="5"/>
      <c r="FO52" s="5"/>
      <c r="FP52" s="5"/>
      <c r="FQ52" s="5"/>
      <c r="FR52" s="5"/>
      <c r="FS52" s="5"/>
      <c r="FT52" s="5"/>
      <c r="FU52" s="5"/>
      <c r="FV52" s="5"/>
      <c r="FW52" s="5"/>
      <c r="FX52" s="5"/>
      <c r="FY52" s="5"/>
      <c r="FZ52" s="5"/>
      <c r="GA52" s="5"/>
      <c r="GB52" s="5"/>
      <c r="GC52" s="5"/>
      <c r="GD52" s="5"/>
      <c r="GE52" s="5"/>
      <c r="GF52" s="5"/>
      <c r="GG52" s="5"/>
      <c r="GH52" s="5"/>
      <c r="GI52" s="5"/>
      <c r="GJ52" s="5"/>
      <c r="GK52" s="5"/>
      <c r="GL52" s="5"/>
      <c r="GM52" s="5"/>
      <c r="GN52" s="5"/>
      <c r="GO52" s="5"/>
      <c r="GP52" s="5"/>
      <c r="GQ52" s="5"/>
      <c r="GR52" s="5"/>
      <c r="GS52" s="5"/>
      <c r="GT52" s="5"/>
      <c r="GU52" s="5"/>
      <c r="GV52" s="5"/>
      <c r="GW52" s="5"/>
      <c r="GX52" s="5"/>
      <c r="GY52" s="5"/>
      <c r="GZ52" s="5"/>
      <c r="HA52" s="5"/>
      <c r="HB52" s="5"/>
      <c r="HC52" s="5"/>
      <c r="HD52" s="5"/>
      <c r="HE52" s="5"/>
      <c r="HF52" s="5"/>
      <c r="HG52" s="5"/>
      <c r="HH52" s="5"/>
      <c r="HI52" s="5"/>
      <c r="HJ52" s="5"/>
      <c r="HK52" s="5"/>
      <c r="HL52" s="5"/>
      <c r="HM52" s="5"/>
      <c r="HN52" s="5"/>
      <c r="HO52" s="5"/>
      <c r="HP52" s="5"/>
      <c r="HQ52" s="5"/>
      <c r="HR52" s="5"/>
      <c r="HS52" s="5"/>
      <c r="HT52" s="5"/>
      <c r="HU52" s="5"/>
      <c r="HV52" s="5"/>
      <c r="HW52" s="5"/>
      <c r="HX52" s="5"/>
      <c r="HY52" s="5"/>
      <c r="HZ52" s="5"/>
      <c r="IA52" s="5"/>
      <c r="IB52" s="5"/>
      <c r="IC52" s="5"/>
      <c r="ID52" s="5"/>
      <c r="IE52" s="5"/>
      <c r="IF52" s="5"/>
      <c r="IG52" s="5"/>
      <c r="IH52" s="5"/>
      <c r="II52" s="5"/>
      <c r="IJ52" s="5"/>
      <c r="IK52" s="5"/>
      <c r="IL52" s="5"/>
      <c r="IM52" s="5"/>
      <c r="IN52" s="5"/>
      <c r="IO52" s="5"/>
      <c r="IP52" s="5"/>
      <c r="IQ52" s="5"/>
      <c r="IR52" s="5"/>
      <c r="IS52" s="5"/>
      <c r="IT52" s="5"/>
      <c r="IU52" s="5"/>
      <c r="IV52" s="5"/>
    </row>
    <row r="53" spans="1:256" ht="17.100000000000001" customHeight="1" x14ac:dyDescent="0.2">
      <c r="A53" s="11"/>
      <c r="B53" s="1019">
        <v>10</v>
      </c>
      <c r="C53" s="1025" t="s">
        <v>870</v>
      </c>
      <c r="D53" s="993">
        <v>2023</v>
      </c>
      <c r="E53" s="993">
        <v>2025</v>
      </c>
      <c r="F53" s="984">
        <f>G53+M57</f>
        <v>1374</v>
      </c>
      <c r="G53" s="984">
        <v>1274</v>
      </c>
      <c r="H53" s="376" t="s">
        <v>67</v>
      </c>
      <c r="I53" s="377">
        <f>F53</f>
        <v>1374</v>
      </c>
      <c r="J53" s="378">
        <v>0</v>
      </c>
      <c r="K53" s="378">
        <v>0</v>
      </c>
      <c r="L53" s="378">
        <v>100</v>
      </c>
      <c r="M53" s="378">
        <v>100</v>
      </c>
      <c r="N53" s="378"/>
      <c r="O53" s="379"/>
    </row>
    <row r="54" spans="1:256" ht="17.100000000000001" customHeight="1" x14ac:dyDescent="0.2">
      <c r="A54" s="11"/>
      <c r="B54" s="1020"/>
      <c r="C54" s="1026"/>
      <c r="D54" s="994"/>
      <c r="E54" s="994"/>
      <c r="F54" s="985"/>
      <c r="G54" s="985"/>
      <c r="H54" s="380" t="s">
        <v>68</v>
      </c>
      <c r="I54" s="381"/>
      <c r="J54" s="382"/>
      <c r="K54" s="382"/>
      <c r="L54" s="382"/>
      <c r="M54" s="382"/>
      <c r="N54" s="382"/>
      <c r="O54" s="383"/>
    </row>
    <row r="55" spans="1:256" ht="17.100000000000001" customHeight="1" x14ac:dyDescent="0.2">
      <c r="A55" s="11"/>
      <c r="B55" s="1020"/>
      <c r="C55" s="1026"/>
      <c r="D55" s="994"/>
      <c r="E55" s="994"/>
      <c r="F55" s="985"/>
      <c r="G55" s="985"/>
      <c r="H55" s="380" t="s">
        <v>355</v>
      </c>
      <c r="I55" s="381"/>
      <c r="J55" s="382"/>
      <c r="K55" s="382"/>
      <c r="L55" s="400"/>
      <c r="M55" s="382"/>
      <c r="N55" s="400"/>
      <c r="O55" s="383"/>
    </row>
    <row r="56" spans="1:256" ht="17.100000000000001" customHeight="1" thickBot="1" x14ac:dyDescent="0.25">
      <c r="A56" s="11"/>
      <c r="B56" s="1020"/>
      <c r="C56" s="1026"/>
      <c r="D56" s="994"/>
      <c r="E56" s="994"/>
      <c r="F56" s="985"/>
      <c r="G56" s="985"/>
      <c r="H56" s="401" t="s">
        <v>23</v>
      </c>
      <c r="I56" s="402"/>
      <c r="J56" s="386"/>
      <c r="K56" s="386"/>
      <c r="L56" s="386"/>
      <c r="M56" s="386"/>
      <c r="N56" s="403"/>
      <c r="O56" s="387"/>
    </row>
    <row r="57" spans="1:256" s="129" customFormat="1" ht="17.100000000000001" customHeight="1" thickBot="1" x14ac:dyDescent="0.25">
      <c r="A57" s="11"/>
      <c r="B57" s="1021"/>
      <c r="C57" s="1027"/>
      <c r="D57" s="995"/>
      <c r="E57" s="995"/>
      <c r="F57" s="986"/>
      <c r="G57" s="986"/>
      <c r="H57" s="413" t="s">
        <v>248</v>
      </c>
      <c r="I57" s="412">
        <f>I53</f>
        <v>1374</v>
      </c>
      <c r="J57" s="412">
        <f t="shared" ref="J57:M57" si="9">J53</f>
        <v>0</v>
      </c>
      <c r="K57" s="412">
        <f t="shared" si="9"/>
        <v>0</v>
      </c>
      <c r="L57" s="412">
        <f t="shared" si="9"/>
        <v>100</v>
      </c>
      <c r="M57" s="412">
        <f t="shared" si="9"/>
        <v>100</v>
      </c>
      <c r="N57" s="414"/>
      <c r="O57" s="41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  <c r="BO57" s="5"/>
      <c r="BP57" s="5"/>
      <c r="BQ57" s="5"/>
      <c r="BR57" s="5"/>
      <c r="BS57" s="5"/>
      <c r="BT57" s="5"/>
      <c r="BU57" s="5"/>
      <c r="BV57" s="5"/>
      <c r="BW57" s="5"/>
      <c r="BX57" s="5"/>
      <c r="BY57" s="5"/>
      <c r="BZ57" s="5"/>
      <c r="CA57" s="5"/>
      <c r="CB57" s="5"/>
      <c r="CC57" s="5"/>
      <c r="CD57" s="5"/>
      <c r="CE57" s="5"/>
      <c r="CF57" s="5"/>
      <c r="CG57" s="5"/>
      <c r="CH57" s="5"/>
      <c r="CI57" s="5"/>
      <c r="CJ57" s="5"/>
      <c r="CK57" s="5"/>
      <c r="CL57" s="5"/>
      <c r="CM57" s="5"/>
      <c r="CN57" s="5"/>
      <c r="CO57" s="5"/>
      <c r="CP57" s="5"/>
      <c r="CQ57" s="5"/>
      <c r="CR57" s="5"/>
      <c r="CS57" s="5"/>
      <c r="CT57" s="5"/>
      <c r="CU57" s="5"/>
      <c r="CV57" s="5"/>
      <c r="CW57" s="5"/>
      <c r="CX57" s="5"/>
      <c r="CY57" s="5"/>
      <c r="CZ57" s="5"/>
      <c r="DA57" s="5"/>
      <c r="DB57" s="5"/>
      <c r="DC57" s="5"/>
      <c r="DD57" s="5"/>
      <c r="DE57" s="5"/>
      <c r="DF57" s="5"/>
      <c r="DG57" s="5"/>
      <c r="DH57" s="5"/>
      <c r="DI57" s="5"/>
      <c r="DJ57" s="5"/>
      <c r="DK57" s="5"/>
      <c r="DL57" s="5"/>
      <c r="DM57" s="5"/>
      <c r="DN57" s="5"/>
      <c r="DO57" s="5"/>
      <c r="DP57" s="5"/>
      <c r="DQ57" s="5"/>
      <c r="DR57" s="5"/>
      <c r="DS57" s="5"/>
      <c r="DT57" s="5"/>
      <c r="DU57" s="5"/>
      <c r="DV57" s="5"/>
      <c r="DW57" s="5"/>
      <c r="DX57" s="5"/>
      <c r="DY57" s="5"/>
      <c r="DZ57" s="5"/>
      <c r="EA57" s="5"/>
      <c r="EB57" s="5"/>
      <c r="EC57" s="5"/>
      <c r="ED57" s="5"/>
      <c r="EE57" s="5"/>
      <c r="EF57" s="5"/>
      <c r="EG57" s="5"/>
      <c r="EH57" s="5"/>
      <c r="EI57" s="5"/>
      <c r="EJ57" s="5"/>
      <c r="EK57" s="5"/>
      <c r="EL57" s="5"/>
      <c r="EM57" s="5"/>
      <c r="EN57" s="5"/>
      <c r="EO57" s="5"/>
      <c r="EP57" s="5"/>
      <c r="EQ57" s="5"/>
      <c r="ER57" s="5"/>
      <c r="ES57" s="5"/>
      <c r="ET57" s="5"/>
      <c r="EU57" s="5"/>
      <c r="EV57" s="5"/>
      <c r="EW57" s="5"/>
      <c r="EX57" s="5"/>
      <c r="EY57" s="5"/>
      <c r="EZ57" s="5"/>
      <c r="FA57" s="5"/>
      <c r="FB57" s="5"/>
      <c r="FC57" s="5"/>
      <c r="FD57" s="5"/>
      <c r="FE57" s="5"/>
      <c r="FF57" s="5"/>
      <c r="FG57" s="5"/>
      <c r="FH57" s="5"/>
      <c r="FI57" s="5"/>
      <c r="FJ57" s="5"/>
      <c r="FK57" s="5"/>
      <c r="FL57" s="5"/>
      <c r="FM57" s="5"/>
      <c r="FN57" s="5"/>
      <c r="FO57" s="5"/>
      <c r="FP57" s="5"/>
      <c r="FQ57" s="5"/>
      <c r="FR57" s="5"/>
      <c r="FS57" s="5"/>
      <c r="FT57" s="5"/>
      <c r="FU57" s="5"/>
      <c r="FV57" s="5"/>
      <c r="FW57" s="5"/>
      <c r="FX57" s="5"/>
      <c r="FY57" s="5"/>
      <c r="FZ57" s="5"/>
      <c r="GA57" s="5"/>
      <c r="GB57" s="5"/>
      <c r="GC57" s="5"/>
      <c r="GD57" s="5"/>
      <c r="GE57" s="5"/>
      <c r="GF57" s="5"/>
      <c r="GG57" s="5"/>
      <c r="GH57" s="5"/>
      <c r="GI57" s="5"/>
      <c r="GJ57" s="5"/>
      <c r="GK57" s="5"/>
      <c r="GL57" s="5"/>
      <c r="GM57" s="5"/>
      <c r="GN57" s="5"/>
      <c r="GO57" s="5"/>
      <c r="GP57" s="5"/>
      <c r="GQ57" s="5"/>
      <c r="GR57" s="5"/>
      <c r="GS57" s="5"/>
      <c r="GT57" s="5"/>
      <c r="GU57" s="5"/>
      <c r="GV57" s="5"/>
      <c r="GW57" s="5"/>
      <c r="GX57" s="5"/>
      <c r="GY57" s="5"/>
      <c r="GZ57" s="5"/>
      <c r="HA57" s="5"/>
      <c r="HB57" s="5"/>
      <c r="HC57" s="5"/>
      <c r="HD57" s="5"/>
      <c r="HE57" s="5"/>
      <c r="HF57" s="5"/>
      <c r="HG57" s="5"/>
      <c r="HH57" s="5"/>
      <c r="HI57" s="5"/>
      <c r="HJ57" s="5"/>
      <c r="HK57" s="5"/>
      <c r="HL57" s="5"/>
      <c r="HM57" s="5"/>
      <c r="HN57" s="5"/>
      <c r="HO57" s="5"/>
      <c r="HP57" s="5"/>
      <c r="HQ57" s="5"/>
      <c r="HR57" s="5"/>
      <c r="HS57" s="5"/>
      <c r="HT57" s="5"/>
      <c r="HU57" s="5"/>
      <c r="HV57" s="5"/>
      <c r="HW57" s="5"/>
      <c r="HX57" s="5"/>
      <c r="HY57" s="5"/>
      <c r="HZ57" s="5"/>
      <c r="IA57" s="5"/>
      <c r="IB57" s="5"/>
      <c r="IC57" s="5"/>
      <c r="ID57" s="5"/>
      <c r="IE57" s="5"/>
      <c r="IF57" s="5"/>
      <c r="IG57" s="5"/>
      <c r="IH57" s="5"/>
      <c r="II57" s="5"/>
      <c r="IJ57" s="5"/>
      <c r="IK57" s="5"/>
      <c r="IL57" s="5"/>
      <c r="IM57" s="5"/>
      <c r="IN57" s="5"/>
      <c r="IO57" s="5"/>
      <c r="IP57" s="5"/>
      <c r="IQ57" s="5"/>
      <c r="IR57" s="5"/>
      <c r="IS57" s="5"/>
      <c r="IT57" s="5"/>
      <c r="IU57" s="5"/>
      <c r="IV57" s="5"/>
    </row>
    <row r="58" spans="1:256" ht="17.100000000000001" customHeight="1" x14ac:dyDescent="0.2">
      <c r="A58" s="11"/>
      <c r="B58" s="1019">
        <v>11</v>
      </c>
      <c r="C58" s="1025" t="s">
        <v>995</v>
      </c>
      <c r="D58" s="993">
        <v>2025</v>
      </c>
      <c r="E58" s="993">
        <v>2025</v>
      </c>
      <c r="F58" s="984">
        <v>4000</v>
      </c>
      <c r="G58" s="984">
        <v>0</v>
      </c>
      <c r="H58" s="376" t="s">
        <v>67</v>
      </c>
      <c r="I58" s="377">
        <f>F58</f>
        <v>4000</v>
      </c>
      <c r="J58" s="378">
        <v>0</v>
      </c>
      <c r="K58" s="378">
        <v>0</v>
      </c>
      <c r="L58" s="378">
        <v>4000</v>
      </c>
      <c r="M58" s="378">
        <v>4000</v>
      </c>
      <c r="N58" s="378"/>
      <c r="O58" s="379"/>
    </row>
    <row r="59" spans="1:256" ht="17.100000000000001" customHeight="1" x14ac:dyDescent="0.2">
      <c r="A59" s="11"/>
      <c r="B59" s="1020"/>
      <c r="C59" s="1026"/>
      <c r="D59" s="994"/>
      <c r="E59" s="994"/>
      <c r="F59" s="985"/>
      <c r="G59" s="985"/>
      <c r="H59" s="380" t="s">
        <v>68</v>
      </c>
      <c r="I59" s="381"/>
      <c r="J59" s="382"/>
      <c r="K59" s="382"/>
      <c r="L59" s="382"/>
      <c r="M59" s="382"/>
      <c r="N59" s="382"/>
      <c r="O59" s="383"/>
    </row>
    <row r="60" spans="1:256" ht="17.100000000000001" customHeight="1" x14ac:dyDescent="0.2">
      <c r="A60" s="11"/>
      <c r="B60" s="1020"/>
      <c r="C60" s="1026"/>
      <c r="D60" s="994"/>
      <c r="E60" s="994"/>
      <c r="F60" s="985"/>
      <c r="G60" s="985"/>
      <c r="H60" s="380" t="s">
        <v>355</v>
      </c>
      <c r="I60" s="381"/>
      <c r="J60" s="382"/>
      <c r="K60" s="382"/>
      <c r="L60" s="400"/>
      <c r="M60" s="382"/>
      <c r="N60" s="400"/>
      <c r="O60" s="383"/>
    </row>
    <row r="61" spans="1:256" ht="17.100000000000001" customHeight="1" thickBot="1" x14ac:dyDescent="0.25">
      <c r="A61" s="11"/>
      <c r="B61" s="1020"/>
      <c r="C61" s="1026"/>
      <c r="D61" s="994"/>
      <c r="E61" s="994"/>
      <c r="F61" s="985"/>
      <c r="G61" s="985"/>
      <c r="H61" s="401" t="s">
        <v>23</v>
      </c>
      <c r="I61" s="402"/>
      <c r="J61" s="386"/>
      <c r="K61" s="386"/>
      <c r="L61" s="386"/>
      <c r="M61" s="386"/>
      <c r="N61" s="403"/>
      <c r="O61" s="387"/>
    </row>
    <row r="62" spans="1:256" s="129" customFormat="1" ht="17.100000000000001" customHeight="1" thickBot="1" x14ac:dyDescent="0.25">
      <c r="A62" s="11"/>
      <c r="B62" s="1021"/>
      <c r="C62" s="1027"/>
      <c r="D62" s="995"/>
      <c r="E62" s="995"/>
      <c r="F62" s="986"/>
      <c r="G62" s="986"/>
      <c r="H62" s="413" t="s">
        <v>248</v>
      </c>
      <c r="I62" s="412">
        <f>I58</f>
        <v>4000</v>
      </c>
      <c r="J62" s="412">
        <f t="shared" ref="J62:M62" si="10">J58</f>
        <v>0</v>
      </c>
      <c r="K62" s="412">
        <f t="shared" si="10"/>
        <v>0</v>
      </c>
      <c r="L62" s="412">
        <f t="shared" si="10"/>
        <v>4000</v>
      </c>
      <c r="M62" s="412">
        <f t="shared" si="10"/>
        <v>4000</v>
      </c>
      <c r="N62" s="414"/>
      <c r="O62" s="41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  <c r="BO62" s="5"/>
      <c r="BP62" s="5"/>
      <c r="BQ62" s="5"/>
      <c r="BR62" s="5"/>
      <c r="BS62" s="5"/>
      <c r="BT62" s="5"/>
      <c r="BU62" s="5"/>
      <c r="BV62" s="5"/>
      <c r="BW62" s="5"/>
      <c r="BX62" s="5"/>
      <c r="BY62" s="5"/>
      <c r="BZ62" s="5"/>
      <c r="CA62" s="5"/>
      <c r="CB62" s="5"/>
      <c r="CC62" s="5"/>
      <c r="CD62" s="5"/>
      <c r="CE62" s="5"/>
      <c r="CF62" s="5"/>
      <c r="CG62" s="5"/>
      <c r="CH62" s="5"/>
      <c r="CI62" s="5"/>
      <c r="CJ62" s="5"/>
      <c r="CK62" s="5"/>
      <c r="CL62" s="5"/>
      <c r="CM62" s="5"/>
      <c r="CN62" s="5"/>
      <c r="CO62" s="5"/>
      <c r="CP62" s="5"/>
      <c r="CQ62" s="5"/>
      <c r="CR62" s="5"/>
      <c r="CS62" s="5"/>
      <c r="CT62" s="5"/>
      <c r="CU62" s="5"/>
      <c r="CV62" s="5"/>
      <c r="CW62" s="5"/>
      <c r="CX62" s="5"/>
      <c r="CY62" s="5"/>
      <c r="CZ62" s="5"/>
      <c r="DA62" s="5"/>
      <c r="DB62" s="5"/>
      <c r="DC62" s="5"/>
      <c r="DD62" s="5"/>
      <c r="DE62" s="5"/>
      <c r="DF62" s="5"/>
      <c r="DG62" s="5"/>
      <c r="DH62" s="5"/>
      <c r="DI62" s="5"/>
      <c r="DJ62" s="5"/>
      <c r="DK62" s="5"/>
      <c r="DL62" s="5"/>
      <c r="DM62" s="5"/>
      <c r="DN62" s="5"/>
      <c r="DO62" s="5"/>
      <c r="DP62" s="5"/>
      <c r="DQ62" s="5"/>
      <c r="DR62" s="5"/>
      <c r="DS62" s="5"/>
      <c r="DT62" s="5"/>
      <c r="DU62" s="5"/>
      <c r="DV62" s="5"/>
      <c r="DW62" s="5"/>
      <c r="DX62" s="5"/>
      <c r="DY62" s="5"/>
      <c r="DZ62" s="5"/>
      <c r="EA62" s="5"/>
      <c r="EB62" s="5"/>
      <c r="EC62" s="5"/>
      <c r="ED62" s="5"/>
      <c r="EE62" s="5"/>
      <c r="EF62" s="5"/>
      <c r="EG62" s="5"/>
      <c r="EH62" s="5"/>
      <c r="EI62" s="5"/>
      <c r="EJ62" s="5"/>
      <c r="EK62" s="5"/>
      <c r="EL62" s="5"/>
      <c r="EM62" s="5"/>
      <c r="EN62" s="5"/>
      <c r="EO62" s="5"/>
      <c r="EP62" s="5"/>
      <c r="EQ62" s="5"/>
      <c r="ER62" s="5"/>
      <c r="ES62" s="5"/>
      <c r="ET62" s="5"/>
      <c r="EU62" s="5"/>
      <c r="EV62" s="5"/>
      <c r="EW62" s="5"/>
      <c r="EX62" s="5"/>
      <c r="EY62" s="5"/>
      <c r="EZ62" s="5"/>
      <c r="FA62" s="5"/>
      <c r="FB62" s="5"/>
      <c r="FC62" s="5"/>
      <c r="FD62" s="5"/>
      <c r="FE62" s="5"/>
      <c r="FF62" s="5"/>
      <c r="FG62" s="5"/>
      <c r="FH62" s="5"/>
      <c r="FI62" s="5"/>
      <c r="FJ62" s="5"/>
      <c r="FK62" s="5"/>
      <c r="FL62" s="5"/>
      <c r="FM62" s="5"/>
      <c r="FN62" s="5"/>
      <c r="FO62" s="5"/>
      <c r="FP62" s="5"/>
      <c r="FQ62" s="5"/>
      <c r="FR62" s="5"/>
      <c r="FS62" s="5"/>
      <c r="FT62" s="5"/>
      <c r="FU62" s="5"/>
      <c r="FV62" s="5"/>
      <c r="FW62" s="5"/>
      <c r="FX62" s="5"/>
      <c r="FY62" s="5"/>
      <c r="FZ62" s="5"/>
      <c r="GA62" s="5"/>
      <c r="GB62" s="5"/>
      <c r="GC62" s="5"/>
      <c r="GD62" s="5"/>
      <c r="GE62" s="5"/>
      <c r="GF62" s="5"/>
      <c r="GG62" s="5"/>
      <c r="GH62" s="5"/>
      <c r="GI62" s="5"/>
      <c r="GJ62" s="5"/>
      <c r="GK62" s="5"/>
      <c r="GL62" s="5"/>
      <c r="GM62" s="5"/>
      <c r="GN62" s="5"/>
      <c r="GO62" s="5"/>
      <c r="GP62" s="5"/>
      <c r="GQ62" s="5"/>
      <c r="GR62" s="5"/>
      <c r="GS62" s="5"/>
      <c r="GT62" s="5"/>
      <c r="GU62" s="5"/>
      <c r="GV62" s="5"/>
      <c r="GW62" s="5"/>
      <c r="GX62" s="5"/>
      <c r="GY62" s="5"/>
      <c r="GZ62" s="5"/>
      <c r="HA62" s="5"/>
      <c r="HB62" s="5"/>
      <c r="HC62" s="5"/>
      <c r="HD62" s="5"/>
      <c r="HE62" s="5"/>
      <c r="HF62" s="5"/>
      <c r="HG62" s="5"/>
      <c r="HH62" s="5"/>
      <c r="HI62" s="5"/>
      <c r="HJ62" s="5"/>
      <c r="HK62" s="5"/>
      <c r="HL62" s="5"/>
      <c r="HM62" s="5"/>
      <c r="HN62" s="5"/>
      <c r="HO62" s="5"/>
      <c r="HP62" s="5"/>
      <c r="HQ62" s="5"/>
      <c r="HR62" s="5"/>
      <c r="HS62" s="5"/>
      <c r="HT62" s="5"/>
      <c r="HU62" s="5"/>
      <c r="HV62" s="5"/>
      <c r="HW62" s="5"/>
      <c r="HX62" s="5"/>
      <c r="HY62" s="5"/>
      <c r="HZ62" s="5"/>
      <c r="IA62" s="5"/>
      <c r="IB62" s="5"/>
      <c r="IC62" s="5"/>
      <c r="ID62" s="5"/>
      <c r="IE62" s="5"/>
      <c r="IF62" s="5"/>
      <c r="IG62" s="5"/>
      <c r="IH62" s="5"/>
      <c r="II62" s="5"/>
      <c r="IJ62" s="5"/>
      <c r="IK62" s="5"/>
      <c r="IL62" s="5"/>
      <c r="IM62" s="5"/>
      <c r="IN62" s="5"/>
      <c r="IO62" s="5"/>
      <c r="IP62" s="5"/>
      <c r="IQ62" s="5"/>
      <c r="IR62" s="5"/>
      <c r="IS62" s="5"/>
      <c r="IT62" s="5"/>
      <c r="IU62" s="5"/>
      <c r="IV62" s="5"/>
    </row>
    <row r="63" spans="1:256" ht="17.100000000000001" customHeight="1" x14ac:dyDescent="0.2">
      <c r="A63" s="11"/>
      <c r="B63" s="987">
        <v>12</v>
      </c>
      <c r="C63" s="1025" t="s">
        <v>981</v>
      </c>
      <c r="D63" s="993">
        <v>2025</v>
      </c>
      <c r="E63" s="993">
        <v>2025</v>
      </c>
      <c r="F63" s="984">
        <f>G63+M67</f>
        <v>24000</v>
      </c>
      <c r="G63" s="984">
        <v>0</v>
      </c>
      <c r="H63" s="376" t="s">
        <v>67</v>
      </c>
      <c r="I63" s="377">
        <f>F63</f>
        <v>24000</v>
      </c>
      <c r="J63" s="378">
        <v>0</v>
      </c>
      <c r="K63" s="378">
        <v>0</v>
      </c>
      <c r="L63" s="378">
        <v>24000</v>
      </c>
      <c r="M63" s="378">
        <v>24000</v>
      </c>
      <c r="N63" s="378"/>
      <c r="O63" s="379"/>
    </row>
    <row r="64" spans="1:256" ht="17.100000000000001" customHeight="1" x14ac:dyDescent="0.2">
      <c r="A64" s="11"/>
      <c r="B64" s="988"/>
      <c r="C64" s="1026"/>
      <c r="D64" s="994"/>
      <c r="E64" s="994"/>
      <c r="F64" s="985"/>
      <c r="G64" s="985"/>
      <c r="H64" s="380" t="s">
        <v>68</v>
      </c>
      <c r="I64" s="381"/>
      <c r="J64" s="382"/>
      <c r="K64" s="382"/>
      <c r="L64" s="382"/>
      <c r="M64" s="382"/>
      <c r="N64" s="382"/>
      <c r="O64" s="383"/>
    </row>
    <row r="65" spans="1:256" ht="17.100000000000001" customHeight="1" x14ac:dyDescent="0.2">
      <c r="A65" s="11"/>
      <c r="B65" s="988"/>
      <c r="C65" s="1026"/>
      <c r="D65" s="994"/>
      <c r="E65" s="994"/>
      <c r="F65" s="985"/>
      <c r="G65" s="985"/>
      <c r="H65" s="380" t="s">
        <v>355</v>
      </c>
      <c r="I65" s="381"/>
      <c r="J65" s="382"/>
      <c r="K65" s="382"/>
      <c r="L65" s="400"/>
      <c r="M65" s="382"/>
      <c r="N65" s="400"/>
      <c r="O65" s="383"/>
    </row>
    <row r="66" spans="1:256" ht="17.100000000000001" customHeight="1" thickBot="1" x14ac:dyDescent="0.25">
      <c r="A66" s="11"/>
      <c r="B66" s="988"/>
      <c r="C66" s="1026"/>
      <c r="D66" s="994"/>
      <c r="E66" s="994"/>
      <c r="F66" s="985"/>
      <c r="G66" s="985"/>
      <c r="H66" s="401" t="s">
        <v>23</v>
      </c>
      <c r="I66" s="402"/>
      <c r="J66" s="386"/>
      <c r="K66" s="386"/>
      <c r="L66" s="386"/>
      <c r="M66" s="386"/>
      <c r="N66" s="403"/>
      <c r="O66" s="387"/>
    </row>
    <row r="67" spans="1:256" s="129" customFormat="1" ht="17.100000000000001" customHeight="1" thickBot="1" x14ac:dyDescent="0.25">
      <c r="A67" s="11"/>
      <c r="B67" s="989"/>
      <c r="C67" s="1027"/>
      <c r="D67" s="995"/>
      <c r="E67" s="995"/>
      <c r="F67" s="986"/>
      <c r="G67" s="986"/>
      <c r="H67" s="413" t="s">
        <v>248</v>
      </c>
      <c r="I67" s="412">
        <f>I63</f>
        <v>24000</v>
      </c>
      <c r="J67" s="412">
        <f t="shared" ref="J67:M67" si="11">J63</f>
        <v>0</v>
      </c>
      <c r="K67" s="412">
        <f t="shared" si="11"/>
        <v>0</v>
      </c>
      <c r="L67" s="412">
        <f t="shared" si="11"/>
        <v>24000</v>
      </c>
      <c r="M67" s="412">
        <f t="shared" si="11"/>
        <v>24000</v>
      </c>
      <c r="N67" s="414"/>
      <c r="O67" s="41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  <c r="BO67" s="5"/>
      <c r="BP67" s="5"/>
      <c r="BQ67" s="5"/>
      <c r="BR67" s="5"/>
      <c r="BS67" s="5"/>
      <c r="BT67" s="5"/>
      <c r="BU67" s="5"/>
      <c r="BV67" s="5"/>
      <c r="BW67" s="5"/>
      <c r="BX67" s="5"/>
      <c r="BY67" s="5"/>
      <c r="BZ67" s="5"/>
      <c r="CA67" s="5"/>
      <c r="CB67" s="5"/>
      <c r="CC67" s="5"/>
      <c r="CD67" s="5"/>
      <c r="CE67" s="5"/>
      <c r="CF67" s="5"/>
      <c r="CG67" s="5"/>
      <c r="CH67" s="5"/>
      <c r="CI67" s="5"/>
      <c r="CJ67" s="5"/>
      <c r="CK67" s="5"/>
      <c r="CL67" s="5"/>
      <c r="CM67" s="5"/>
      <c r="CN67" s="5"/>
      <c r="CO67" s="5"/>
      <c r="CP67" s="5"/>
      <c r="CQ67" s="5"/>
      <c r="CR67" s="5"/>
      <c r="CS67" s="5"/>
      <c r="CT67" s="5"/>
      <c r="CU67" s="5"/>
      <c r="CV67" s="5"/>
      <c r="CW67" s="5"/>
      <c r="CX67" s="5"/>
      <c r="CY67" s="5"/>
      <c r="CZ67" s="5"/>
      <c r="DA67" s="5"/>
      <c r="DB67" s="5"/>
      <c r="DC67" s="5"/>
      <c r="DD67" s="5"/>
      <c r="DE67" s="5"/>
      <c r="DF67" s="5"/>
      <c r="DG67" s="5"/>
      <c r="DH67" s="5"/>
      <c r="DI67" s="5"/>
      <c r="DJ67" s="5"/>
      <c r="DK67" s="5"/>
      <c r="DL67" s="5"/>
      <c r="DM67" s="5"/>
      <c r="DN67" s="5"/>
      <c r="DO67" s="5"/>
      <c r="DP67" s="5"/>
      <c r="DQ67" s="5"/>
      <c r="DR67" s="5"/>
      <c r="DS67" s="5"/>
      <c r="DT67" s="5"/>
      <c r="DU67" s="5"/>
      <c r="DV67" s="5"/>
      <c r="DW67" s="5"/>
      <c r="DX67" s="5"/>
      <c r="DY67" s="5"/>
      <c r="DZ67" s="5"/>
      <c r="EA67" s="5"/>
      <c r="EB67" s="5"/>
      <c r="EC67" s="5"/>
      <c r="ED67" s="5"/>
      <c r="EE67" s="5"/>
      <c r="EF67" s="5"/>
      <c r="EG67" s="5"/>
      <c r="EH67" s="5"/>
      <c r="EI67" s="5"/>
      <c r="EJ67" s="5"/>
      <c r="EK67" s="5"/>
      <c r="EL67" s="5"/>
      <c r="EM67" s="5"/>
      <c r="EN67" s="5"/>
      <c r="EO67" s="5"/>
      <c r="EP67" s="5"/>
      <c r="EQ67" s="5"/>
      <c r="ER67" s="5"/>
      <c r="ES67" s="5"/>
      <c r="ET67" s="5"/>
      <c r="EU67" s="5"/>
      <c r="EV67" s="5"/>
      <c r="EW67" s="5"/>
      <c r="EX67" s="5"/>
      <c r="EY67" s="5"/>
      <c r="EZ67" s="5"/>
      <c r="FA67" s="5"/>
      <c r="FB67" s="5"/>
      <c r="FC67" s="5"/>
      <c r="FD67" s="5"/>
      <c r="FE67" s="5"/>
      <c r="FF67" s="5"/>
      <c r="FG67" s="5"/>
      <c r="FH67" s="5"/>
      <c r="FI67" s="5"/>
      <c r="FJ67" s="5"/>
      <c r="FK67" s="5"/>
      <c r="FL67" s="5"/>
      <c r="FM67" s="5"/>
      <c r="FN67" s="5"/>
      <c r="FO67" s="5"/>
      <c r="FP67" s="5"/>
      <c r="FQ67" s="5"/>
      <c r="FR67" s="5"/>
      <c r="FS67" s="5"/>
      <c r="FT67" s="5"/>
      <c r="FU67" s="5"/>
      <c r="FV67" s="5"/>
      <c r="FW67" s="5"/>
      <c r="FX67" s="5"/>
      <c r="FY67" s="5"/>
      <c r="FZ67" s="5"/>
      <c r="GA67" s="5"/>
      <c r="GB67" s="5"/>
      <c r="GC67" s="5"/>
      <c r="GD67" s="5"/>
      <c r="GE67" s="5"/>
      <c r="GF67" s="5"/>
      <c r="GG67" s="5"/>
      <c r="GH67" s="5"/>
      <c r="GI67" s="5"/>
      <c r="GJ67" s="5"/>
      <c r="GK67" s="5"/>
      <c r="GL67" s="5"/>
      <c r="GM67" s="5"/>
      <c r="GN67" s="5"/>
      <c r="GO67" s="5"/>
      <c r="GP67" s="5"/>
      <c r="GQ67" s="5"/>
      <c r="GR67" s="5"/>
      <c r="GS67" s="5"/>
      <c r="GT67" s="5"/>
      <c r="GU67" s="5"/>
      <c r="GV67" s="5"/>
      <c r="GW67" s="5"/>
      <c r="GX67" s="5"/>
      <c r="GY67" s="5"/>
      <c r="GZ67" s="5"/>
      <c r="HA67" s="5"/>
      <c r="HB67" s="5"/>
      <c r="HC67" s="5"/>
      <c r="HD67" s="5"/>
      <c r="HE67" s="5"/>
      <c r="HF67" s="5"/>
      <c r="HG67" s="5"/>
      <c r="HH67" s="5"/>
      <c r="HI67" s="5"/>
      <c r="HJ67" s="5"/>
      <c r="HK67" s="5"/>
      <c r="HL67" s="5"/>
      <c r="HM67" s="5"/>
      <c r="HN67" s="5"/>
      <c r="HO67" s="5"/>
      <c r="HP67" s="5"/>
      <c r="HQ67" s="5"/>
      <c r="HR67" s="5"/>
      <c r="HS67" s="5"/>
      <c r="HT67" s="5"/>
      <c r="HU67" s="5"/>
      <c r="HV67" s="5"/>
      <c r="HW67" s="5"/>
      <c r="HX67" s="5"/>
      <c r="HY67" s="5"/>
      <c r="HZ67" s="5"/>
      <c r="IA67" s="5"/>
      <c r="IB67" s="5"/>
      <c r="IC67" s="5"/>
      <c r="ID67" s="5"/>
      <c r="IE67" s="5"/>
      <c r="IF67" s="5"/>
      <c r="IG67" s="5"/>
      <c r="IH67" s="5"/>
      <c r="II67" s="5"/>
      <c r="IJ67" s="5"/>
      <c r="IK67" s="5"/>
      <c r="IL67" s="5"/>
      <c r="IM67" s="5"/>
      <c r="IN67" s="5"/>
      <c r="IO67" s="5"/>
      <c r="IP67" s="5"/>
      <c r="IQ67" s="5"/>
      <c r="IR67" s="5"/>
      <c r="IS67" s="5"/>
      <c r="IT67" s="5"/>
      <c r="IU67" s="5"/>
      <c r="IV67" s="5"/>
    </row>
    <row r="68" spans="1:256" ht="17.100000000000001" customHeight="1" x14ac:dyDescent="0.2">
      <c r="A68" s="11"/>
      <c r="B68" s="987">
        <v>13</v>
      </c>
      <c r="C68" s="999" t="s">
        <v>982</v>
      </c>
      <c r="D68" s="993">
        <v>2025</v>
      </c>
      <c r="E68" s="993">
        <v>2025</v>
      </c>
      <c r="F68" s="984">
        <f>G68+M72</f>
        <v>4000</v>
      </c>
      <c r="G68" s="984">
        <v>0</v>
      </c>
      <c r="H68" s="376" t="s">
        <v>67</v>
      </c>
      <c r="I68" s="377">
        <f>F68</f>
        <v>4000</v>
      </c>
      <c r="J68" s="378">
        <v>0</v>
      </c>
      <c r="K68" s="378">
        <v>4000</v>
      </c>
      <c r="L68" s="378">
        <v>4000</v>
      </c>
      <c r="M68" s="378">
        <v>4000</v>
      </c>
      <c r="N68" s="378"/>
      <c r="O68" s="379"/>
    </row>
    <row r="69" spans="1:256" ht="17.100000000000001" customHeight="1" x14ac:dyDescent="0.2">
      <c r="A69" s="11"/>
      <c r="B69" s="988"/>
      <c r="C69" s="1000"/>
      <c r="D69" s="994"/>
      <c r="E69" s="994"/>
      <c r="F69" s="985"/>
      <c r="G69" s="985"/>
      <c r="H69" s="380" t="s">
        <v>68</v>
      </c>
      <c r="I69" s="381"/>
      <c r="J69" s="382"/>
      <c r="K69" s="382"/>
      <c r="L69" s="382"/>
      <c r="M69" s="382"/>
      <c r="N69" s="382"/>
      <c r="O69" s="383"/>
    </row>
    <row r="70" spans="1:256" ht="17.100000000000001" customHeight="1" x14ac:dyDescent="0.2">
      <c r="A70" s="11"/>
      <c r="B70" s="988"/>
      <c r="C70" s="1000"/>
      <c r="D70" s="994"/>
      <c r="E70" s="994"/>
      <c r="F70" s="985"/>
      <c r="G70" s="985"/>
      <c r="H70" s="380" t="s">
        <v>355</v>
      </c>
      <c r="I70" s="381"/>
      <c r="J70" s="382"/>
      <c r="K70" s="382"/>
      <c r="L70" s="400"/>
      <c r="M70" s="382"/>
      <c r="N70" s="400"/>
      <c r="O70" s="383"/>
    </row>
    <row r="71" spans="1:256" ht="17.100000000000001" customHeight="1" thickBot="1" x14ac:dyDescent="0.25">
      <c r="A71" s="11"/>
      <c r="B71" s="988"/>
      <c r="C71" s="1000"/>
      <c r="D71" s="994"/>
      <c r="E71" s="994"/>
      <c r="F71" s="985"/>
      <c r="G71" s="985"/>
      <c r="H71" s="401" t="s">
        <v>23</v>
      </c>
      <c r="I71" s="402"/>
      <c r="J71" s="386"/>
      <c r="K71" s="386"/>
      <c r="L71" s="386"/>
      <c r="M71" s="386"/>
      <c r="N71" s="403"/>
      <c r="O71" s="387"/>
    </row>
    <row r="72" spans="1:256" s="129" customFormat="1" ht="29.25" customHeight="1" thickBot="1" x14ac:dyDescent="0.25">
      <c r="A72" s="11"/>
      <c r="B72" s="989"/>
      <c r="C72" s="1001"/>
      <c r="D72" s="995"/>
      <c r="E72" s="995"/>
      <c r="F72" s="986"/>
      <c r="G72" s="986"/>
      <c r="H72" s="413" t="s">
        <v>248</v>
      </c>
      <c r="I72" s="412">
        <f>I68</f>
        <v>4000</v>
      </c>
      <c r="J72" s="412">
        <f>J68</f>
        <v>0</v>
      </c>
      <c r="K72" s="412">
        <f>K68</f>
        <v>4000</v>
      </c>
      <c r="L72" s="412">
        <f>L68</f>
        <v>4000</v>
      </c>
      <c r="M72" s="412">
        <f>M68</f>
        <v>4000</v>
      </c>
      <c r="N72" s="414"/>
      <c r="O72" s="41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  <c r="BO72" s="5"/>
      <c r="BP72" s="5"/>
      <c r="BQ72" s="5"/>
      <c r="BR72" s="5"/>
      <c r="BS72" s="5"/>
      <c r="BT72" s="5"/>
      <c r="BU72" s="5"/>
      <c r="BV72" s="5"/>
      <c r="BW72" s="5"/>
      <c r="BX72" s="5"/>
      <c r="BY72" s="5"/>
      <c r="BZ72" s="5"/>
      <c r="CA72" s="5"/>
      <c r="CB72" s="5"/>
      <c r="CC72" s="5"/>
      <c r="CD72" s="5"/>
      <c r="CE72" s="5"/>
      <c r="CF72" s="5"/>
      <c r="CG72" s="5"/>
      <c r="CH72" s="5"/>
      <c r="CI72" s="5"/>
      <c r="CJ72" s="5"/>
      <c r="CK72" s="5"/>
      <c r="CL72" s="5"/>
      <c r="CM72" s="5"/>
      <c r="CN72" s="5"/>
      <c r="CO72" s="5"/>
      <c r="CP72" s="5"/>
      <c r="CQ72" s="5"/>
      <c r="CR72" s="5"/>
      <c r="CS72" s="5"/>
      <c r="CT72" s="5"/>
      <c r="CU72" s="5"/>
      <c r="CV72" s="5"/>
      <c r="CW72" s="5"/>
      <c r="CX72" s="5"/>
      <c r="CY72" s="5"/>
      <c r="CZ72" s="5"/>
      <c r="DA72" s="5"/>
      <c r="DB72" s="5"/>
      <c r="DC72" s="5"/>
      <c r="DD72" s="5"/>
      <c r="DE72" s="5"/>
      <c r="DF72" s="5"/>
      <c r="DG72" s="5"/>
      <c r="DH72" s="5"/>
      <c r="DI72" s="5"/>
      <c r="DJ72" s="5"/>
      <c r="DK72" s="5"/>
      <c r="DL72" s="5"/>
      <c r="DM72" s="5"/>
      <c r="DN72" s="5"/>
      <c r="DO72" s="5"/>
      <c r="DP72" s="5"/>
      <c r="DQ72" s="5"/>
      <c r="DR72" s="5"/>
      <c r="DS72" s="5"/>
      <c r="DT72" s="5"/>
      <c r="DU72" s="5"/>
      <c r="DV72" s="5"/>
      <c r="DW72" s="5"/>
      <c r="DX72" s="5"/>
      <c r="DY72" s="5"/>
      <c r="DZ72" s="5"/>
      <c r="EA72" s="5"/>
      <c r="EB72" s="5"/>
      <c r="EC72" s="5"/>
      <c r="ED72" s="5"/>
      <c r="EE72" s="5"/>
      <c r="EF72" s="5"/>
      <c r="EG72" s="5"/>
      <c r="EH72" s="5"/>
      <c r="EI72" s="5"/>
      <c r="EJ72" s="5"/>
      <c r="EK72" s="5"/>
      <c r="EL72" s="5"/>
      <c r="EM72" s="5"/>
      <c r="EN72" s="5"/>
      <c r="EO72" s="5"/>
      <c r="EP72" s="5"/>
      <c r="EQ72" s="5"/>
      <c r="ER72" s="5"/>
      <c r="ES72" s="5"/>
      <c r="ET72" s="5"/>
      <c r="EU72" s="5"/>
      <c r="EV72" s="5"/>
      <c r="EW72" s="5"/>
      <c r="EX72" s="5"/>
      <c r="EY72" s="5"/>
      <c r="EZ72" s="5"/>
      <c r="FA72" s="5"/>
      <c r="FB72" s="5"/>
      <c r="FC72" s="5"/>
      <c r="FD72" s="5"/>
      <c r="FE72" s="5"/>
      <c r="FF72" s="5"/>
      <c r="FG72" s="5"/>
      <c r="FH72" s="5"/>
      <c r="FI72" s="5"/>
      <c r="FJ72" s="5"/>
      <c r="FK72" s="5"/>
      <c r="FL72" s="5"/>
      <c r="FM72" s="5"/>
      <c r="FN72" s="5"/>
      <c r="FO72" s="5"/>
      <c r="FP72" s="5"/>
      <c r="FQ72" s="5"/>
      <c r="FR72" s="5"/>
      <c r="FS72" s="5"/>
      <c r="FT72" s="5"/>
      <c r="FU72" s="5"/>
      <c r="FV72" s="5"/>
      <c r="FW72" s="5"/>
      <c r="FX72" s="5"/>
      <c r="FY72" s="5"/>
      <c r="FZ72" s="5"/>
      <c r="GA72" s="5"/>
      <c r="GB72" s="5"/>
      <c r="GC72" s="5"/>
      <c r="GD72" s="5"/>
      <c r="GE72" s="5"/>
      <c r="GF72" s="5"/>
      <c r="GG72" s="5"/>
      <c r="GH72" s="5"/>
      <c r="GI72" s="5"/>
      <c r="GJ72" s="5"/>
      <c r="GK72" s="5"/>
      <c r="GL72" s="5"/>
      <c r="GM72" s="5"/>
      <c r="GN72" s="5"/>
      <c r="GO72" s="5"/>
      <c r="GP72" s="5"/>
      <c r="GQ72" s="5"/>
      <c r="GR72" s="5"/>
      <c r="GS72" s="5"/>
      <c r="GT72" s="5"/>
      <c r="GU72" s="5"/>
      <c r="GV72" s="5"/>
      <c r="GW72" s="5"/>
      <c r="GX72" s="5"/>
      <c r="GY72" s="5"/>
      <c r="GZ72" s="5"/>
      <c r="HA72" s="5"/>
      <c r="HB72" s="5"/>
      <c r="HC72" s="5"/>
      <c r="HD72" s="5"/>
      <c r="HE72" s="5"/>
      <c r="HF72" s="5"/>
      <c r="HG72" s="5"/>
      <c r="HH72" s="5"/>
      <c r="HI72" s="5"/>
      <c r="HJ72" s="5"/>
      <c r="HK72" s="5"/>
      <c r="HL72" s="5"/>
      <c r="HM72" s="5"/>
      <c r="HN72" s="5"/>
      <c r="HO72" s="5"/>
      <c r="HP72" s="5"/>
      <c r="HQ72" s="5"/>
      <c r="HR72" s="5"/>
      <c r="HS72" s="5"/>
      <c r="HT72" s="5"/>
      <c r="HU72" s="5"/>
      <c r="HV72" s="5"/>
      <c r="HW72" s="5"/>
      <c r="HX72" s="5"/>
      <c r="HY72" s="5"/>
      <c r="HZ72" s="5"/>
      <c r="IA72" s="5"/>
      <c r="IB72" s="5"/>
      <c r="IC72" s="5"/>
      <c r="ID72" s="5"/>
      <c r="IE72" s="5"/>
      <c r="IF72" s="5"/>
      <c r="IG72" s="5"/>
      <c r="IH72" s="5"/>
      <c r="II72" s="5"/>
      <c r="IJ72" s="5"/>
      <c r="IK72" s="5"/>
      <c r="IL72" s="5"/>
      <c r="IM72" s="5"/>
      <c r="IN72" s="5"/>
      <c r="IO72" s="5"/>
      <c r="IP72" s="5"/>
      <c r="IQ72" s="5"/>
      <c r="IR72" s="5"/>
      <c r="IS72" s="5"/>
      <c r="IT72" s="5"/>
      <c r="IU72" s="5"/>
      <c r="IV72" s="5"/>
    </row>
    <row r="73" spans="1:256" ht="17.100000000000001" customHeight="1" x14ac:dyDescent="0.2">
      <c r="A73" s="11"/>
      <c r="B73" s="987">
        <v>14</v>
      </c>
      <c r="C73" s="999" t="s">
        <v>983</v>
      </c>
      <c r="D73" s="993">
        <v>2024</v>
      </c>
      <c r="E73" s="993">
        <v>2025</v>
      </c>
      <c r="F73" s="984">
        <f t="shared" ref="F73" si="12">G73+M77</f>
        <v>1738</v>
      </c>
      <c r="G73" s="984">
        <v>758</v>
      </c>
      <c r="H73" s="376" t="s">
        <v>67</v>
      </c>
      <c r="I73" s="377">
        <f>F73</f>
        <v>1738</v>
      </c>
      <c r="J73" s="378">
        <v>400</v>
      </c>
      <c r="K73" s="378">
        <v>400</v>
      </c>
      <c r="L73" s="378">
        <v>980</v>
      </c>
      <c r="M73" s="378">
        <v>980</v>
      </c>
      <c r="N73" s="378"/>
      <c r="O73" s="379"/>
    </row>
    <row r="74" spans="1:256" ht="17.100000000000001" customHeight="1" x14ac:dyDescent="0.2">
      <c r="A74" s="11"/>
      <c r="B74" s="988"/>
      <c r="C74" s="1000"/>
      <c r="D74" s="994"/>
      <c r="E74" s="994"/>
      <c r="F74" s="985"/>
      <c r="G74" s="985"/>
      <c r="H74" s="380" t="s">
        <v>68</v>
      </c>
      <c r="I74" s="381"/>
      <c r="J74" s="382"/>
      <c r="K74" s="382"/>
      <c r="L74" s="382"/>
      <c r="M74" s="382"/>
      <c r="N74" s="382"/>
      <c r="O74" s="383"/>
    </row>
    <row r="75" spans="1:256" ht="17.100000000000001" customHeight="1" x14ac:dyDescent="0.2">
      <c r="A75" s="11"/>
      <c r="B75" s="988"/>
      <c r="C75" s="1000"/>
      <c r="D75" s="994"/>
      <c r="E75" s="994"/>
      <c r="F75" s="985"/>
      <c r="G75" s="985"/>
      <c r="H75" s="380" t="s">
        <v>355</v>
      </c>
      <c r="I75" s="381"/>
      <c r="J75" s="382"/>
      <c r="K75" s="382"/>
      <c r="L75" s="400"/>
      <c r="M75" s="382"/>
      <c r="N75" s="400"/>
      <c r="O75" s="383"/>
    </row>
    <row r="76" spans="1:256" ht="17.100000000000001" customHeight="1" thickBot="1" x14ac:dyDescent="0.25">
      <c r="A76" s="11"/>
      <c r="B76" s="988"/>
      <c r="C76" s="1000"/>
      <c r="D76" s="994"/>
      <c r="E76" s="994"/>
      <c r="F76" s="985"/>
      <c r="G76" s="985"/>
      <c r="H76" s="401" t="s">
        <v>23</v>
      </c>
      <c r="I76" s="402"/>
      <c r="J76" s="386"/>
      <c r="K76" s="386"/>
      <c r="L76" s="386"/>
      <c r="M76" s="386"/>
      <c r="N76" s="403"/>
      <c r="O76" s="387"/>
    </row>
    <row r="77" spans="1:256" s="129" customFormat="1" ht="29.25" customHeight="1" thickBot="1" x14ac:dyDescent="0.25">
      <c r="A77" s="11"/>
      <c r="B77" s="989"/>
      <c r="C77" s="1001"/>
      <c r="D77" s="995"/>
      <c r="E77" s="995"/>
      <c r="F77" s="986"/>
      <c r="G77" s="986"/>
      <c r="H77" s="413" t="s">
        <v>248</v>
      </c>
      <c r="I77" s="412">
        <f>I73</f>
        <v>1738</v>
      </c>
      <c r="J77" s="412">
        <f>J73</f>
        <v>400</v>
      </c>
      <c r="K77" s="412">
        <f>K73</f>
        <v>400</v>
      </c>
      <c r="L77" s="412">
        <f>L73</f>
        <v>980</v>
      </c>
      <c r="M77" s="412">
        <f>M73</f>
        <v>980</v>
      </c>
      <c r="N77" s="414"/>
      <c r="O77" s="41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  <c r="BO77" s="5"/>
      <c r="BP77" s="5"/>
      <c r="BQ77" s="5"/>
      <c r="BR77" s="5"/>
      <c r="BS77" s="5"/>
      <c r="BT77" s="5"/>
      <c r="BU77" s="5"/>
      <c r="BV77" s="5"/>
      <c r="BW77" s="5"/>
      <c r="BX77" s="5"/>
      <c r="BY77" s="5"/>
      <c r="BZ77" s="5"/>
      <c r="CA77" s="5"/>
      <c r="CB77" s="5"/>
      <c r="CC77" s="5"/>
      <c r="CD77" s="5"/>
      <c r="CE77" s="5"/>
      <c r="CF77" s="5"/>
      <c r="CG77" s="5"/>
      <c r="CH77" s="5"/>
      <c r="CI77" s="5"/>
      <c r="CJ77" s="5"/>
      <c r="CK77" s="5"/>
      <c r="CL77" s="5"/>
      <c r="CM77" s="5"/>
      <c r="CN77" s="5"/>
      <c r="CO77" s="5"/>
      <c r="CP77" s="5"/>
      <c r="CQ77" s="5"/>
      <c r="CR77" s="5"/>
      <c r="CS77" s="5"/>
      <c r="CT77" s="5"/>
      <c r="CU77" s="5"/>
      <c r="CV77" s="5"/>
      <c r="CW77" s="5"/>
      <c r="CX77" s="5"/>
      <c r="CY77" s="5"/>
      <c r="CZ77" s="5"/>
      <c r="DA77" s="5"/>
      <c r="DB77" s="5"/>
      <c r="DC77" s="5"/>
      <c r="DD77" s="5"/>
      <c r="DE77" s="5"/>
      <c r="DF77" s="5"/>
      <c r="DG77" s="5"/>
      <c r="DH77" s="5"/>
      <c r="DI77" s="5"/>
      <c r="DJ77" s="5"/>
      <c r="DK77" s="5"/>
      <c r="DL77" s="5"/>
      <c r="DM77" s="5"/>
      <c r="DN77" s="5"/>
      <c r="DO77" s="5"/>
      <c r="DP77" s="5"/>
      <c r="DQ77" s="5"/>
      <c r="DR77" s="5"/>
      <c r="DS77" s="5"/>
      <c r="DT77" s="5"/>
      <c r="DU77" s="5"/>
      <c r="DV77" s="5"/>
      <c r="DW77" s="5"/>
      <c r="DX77" s="5"/>
      <c r="DY77" s="5"/>
      <c r="DZ77" s="5"/>
      <c r="EA77" s="5"/>
      <c r="EB77" s="5"/>
      <c r="EC77" s="5"/>
      <c r="ED77" s="5"/>
      <c r="EE77" s="5"/>
      <c r="EF77" s="5"/>
      <c r="EG77" s="5"/>
      <c r="EH77" s="5"/>
      <c r="EI77" s="5"/>
      <c r="EJ77" s="5"/>
      <c r="EK77" s="5"/>
      <c r="EL77" s="5"/>
      <c r="EM77" s="5"/>
      <c r="EN77" s="5"/>
      <c r="EO77" s="5"/>
      <c r="EP77" s="5"/>
      <c r="EQ77" s="5"/>
      <c r="ER77" s="5"/>
      <c r="ES77" s="5"/>
      <c r="ET77" s="5"/>
      <c r="EU77" s="5"/>
      <c r="EV77" s="5"/>
      <c r="EW77" s="5"/>
      <c r="EX77" s="5"/>
      <c r="EY77" s="5"/>
      <c r="EZ77" s="5"/>
      <c r="FA77" s="5"/>
      <c r="FB77" s="5"/>
      <c r="FC77" s="5"/>
      <c r="FD77" s="5"/>
      <c r="FE77" s="5"/>
      <c r="FF77" s="5"/>
      <c r="FG77" s="5"/>
      <c r="FH77" s="5"/>
      <c r="FI77" s="5"/>
      <c r="FJ77" s="5"/>
      <c r="FK77" s="5"/>
      <c r="FL77" s="5"/>
      <c r="FM77" s="5"/>
      <c r="FN77" s="5"/>
      <c r="FO77" s="5"/>
      <c r="FP77" s="5"/>
      <c r="FQ77" s="5"/>
      <c r="FR77" s="5"/>
      <c r="FS77" s="5"/>
      <c r="FT77" s="5"/>
      <c r="FU77" s="5"/>
      <c r="FV77" s="5"/>
      <c r="FW77" s="5"/>
      <c r="FX77" s="5"/>
      <c r="FY77" s="5"/>
      <c r="FZ77" s="5"/>
      <c r="GA77" s="5"/>
      <c r="GB77" s="5"/>
      <c r="GC77" s="5"/>
      <c r="GD77" s="5"/>
      <c r="GE77" s="5"/>
      <c r="GF77" s="5"/>
      <c r="GG77" s="5"/>
      <c r="GH77" s="5"/>
      <c r="GI77" s="5"/>
      <c r="GJ77" s="5"/>
      <c r="GK77" s="5"/>
      <c r="GL77" s="5"/>
      <c r="GM77" s="5"/>
      <c r="GN77" s="5"/>
      <c r="GO77" s="5"/>
      <c r="GP77" s="5"/>
      <c r="GQ77" s="5"/>
      <c r="GR77" s="5"/>
      <c r="GS77" s="5"/>
      <c r="GT77" s="5"/>
      <c r="GU77" s="5"/>
      <c r="GV77" s="5"/>
      <c r="GW77" s="5"/>
      <c r="GX77" s="5"/>
      <c r="GY77" s="5"/>
      <c r="GZ77" s="5"/>
      <c r="HA77" s="5"/>
      <c r="HB77" s="5"/>
      <c r="HC77" s="5"/>
      <c r="HD77" s="5"/>
      <c r="HE77" s="5"/>
      <c r="HF77" s="5"/>
      <c r="HG77" s="5"/>
      <c r="HH77" s="5"/>
      <c r="HI77" s="5"/>
      <c r="HJ77" s="5"/>
      <c r="HK77" s="5"/>
      <c r="HL77" s="5"/>
      <c r="HM77" s="5"/>
      <c r="HN77" s="5"/>
      <c r="HO77" s="5"/>
      <c r="HP77" s="5"/>
      <c r="HQ77" s="5"/>
      <c r="HR77" s="5"/>
      <c r="HS77" s="5"/>
      <c r="HT77" s="5"/>
      <c r="HU77" s="5"/>
      <c r="HV77" s="5"/>
      <c r="HW77" s="5"/>
      <c r="HX77" s="5"/>
      <c r="HY77" s="5"/>
      <c r="HZ77" s="5"/>
      <c r="IA77" s="5"/>
      <c r="IB77" s="5"/>
      <c r="IC77" s="5"/>
      <c r="ID77" s="5"/>
      <c r="IE77" s="5"/>
      <c r="IF77" s="5"/>
      <c r="IG77" s="5"/>
      <c r="IH77" s="5"/>
      <c r="II77" s="5"/>
      <c r="IJ77" s="5"/>
      <c r="IK77" s="5"/>
      <c r="IL77" s="5"/>
      <c r="IM77" s="5"/>
      <c r="IN77" s="5"/>
      <c r="IO77" s="5"/>
      <c r="IP77" s="5"/>
      <c r="IQ77" s="5"/>
      <c r="IR77" s="5"/>
      <c r="IS77" s="5"/>
      <c r="IT77" s="5"/>
      <c r="IU77" s="5"/>
      <c r="IV77" s="5"/>
    </row>
    <row r="78" spans="1:256" ht="17.100000000000001" customHeight="1" x14ac:dyDescent="0.2">
      <c r="A78" s="11"/>
      <c r="B78" s="987">
        <v>15</v>
      </c>
      <c r="C78" s="999" t="s">
        <v>873</v>
      </c>
      <c r="D78" s="993">
        <v>2017</v>
      </c>
      <c r="E78" s="993">
        <v>2025</v>
      </c>
      <c r="F78" s="984">
        <f t="shared" ref="F78" si="13">G78+M82</f>
        <v>4174</v>
      </c>
      <c r="G78" s="984">
        <v>2174</v>
      </c>
      <c r="H78" s="376" t="s">
        <v>67</v>
      </c>
      <c r="I78" s="377">
        <f>F78</f>
        <v>4174</v>
      </c>
      <c r="J78" s="378">
        <v>500</v>
      </c>
      <c r="K78" s="378">
        <v>900</v>
      </c>
      <c r="L78" s="378">
        <v>1400</v>
      </c>
      <c r="M78" s="378">
        <v>2000</v>
      </c>
      <c r="N78" s="378"/>
      <c r="O78" s="379"/>
    </row>
    <row r="79" spans="1:256" ht="17.100000000000001" customHeight="1" x14ac:dyDescent="0.2">
      <c r="A79" s="11"/>
      <c r="B79" s="988"/>
      <c r="C79" s="1000"/>
      <c r="D79" s="994"/>
      <c r="E79" s="994"/>
      <c r="F79" s="985"/>
      <c r="G79" s="985"/>
      <c r="H79" s="380" t="s">
        <v>68</v>
      </c>
      <c r="I79" s="381"/>
      <c r="J79" s="382"/>
      <c r="K79" s="382"/>
      <c r="L79" s="382"/>
      <c r="M79" s="382"/>
      <c r="N79" s="382"/>
      <c r="O79" s="383"/>
    </row>
    <row r="80" spans="1:256" ht="17.100000000000001" customHeight="1" x14ac:dyDescent="0.2">
      <c r="A80" s="11"/>
      <c r="B80" s="988"/>
      <c r="C80" s="1000"/>
      <c r="D80" s="994"/>
      <c r="E80" s="994"/>
      <c r="F80" s="985"/>
      <c r="G80" s="985"/>
      <c r="H80" s="380" t="s">
        <v>355</v>
      </c>
      <c r="I80" s="381"/>
      <c r="J80" s="382"/>
      <c r="K80" s="382"/>
      <c r="L80" s="400"/>
      <c r="M80" s="382"/>
      <c r="N80" s="400"/>
      <c r="O80" s="383"/>
    </row>
    <row r="81" spans="1:256" ht="17.100000000000001" customHeight="1" thickBot="1" x14ac:dyDescent="0.25">
      <c r="A81" s="11"/>
      <c r="B81" s="988"/>
      <c r="C81" s="1000"/>
      <c r="D81" s="994"/>
      <c r="E81" s="994"/>
      <c r="F81" s="985"/>
      <c r="G81" s="985"/>
      <c r="H81" s="401" t="s">
        <v>23</v>
      </c>
      <c r="I81" s="402"/>
      <c r="J81" s="386"/>
      <c r="K81" s="386"/>
      <c r="L81" s="386"/>
      <c r="M81" s="386"/>
      <c r="N81" s="403"/>
      <c r="O81" s="387"/>
    </row>
    <row r="82" spans="1:256" s="129" customFormat="1" ht="29.25" customHeight="1" thickBot="1" x14ac:dyDescent="0.25">
      <c r="A82" s="11"/>
      <c r="B82" s="989"/>
      <c r="C82" s="1001"/>
      <c r="D82" s="995"/>
      <c r="E82" s="995"/>
      <c r="F82" s="986"/>
      <c r="G82" s="986"/>
      <c r="H82" s="413" t="s">
        <v>248</v>
      </c>
      <c r="I82" s="412">
        <f>I78</f>
        <v>4174</v>
      </c>
      <c r="J82" s="412">
        <f>J78</f>
        <v>500</v>
      </c>
      <c r="K82" s="412">
        <f>K78</f>
        <v>900</v>
      </c>
      <c r="L82" s="412">
        <f>L78</f>
        <v>1400</v>
      </c>
      <c r="M82" s="412">
        <f>M78</f>
        <v>2000</v>
      </c>
      <c r="N82" s="414"/>
      <c r="O82" s="41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  <c r="BO82" s="5"/>
      <c r="BP82" s="5"/>
      <c r="BQ82" s="5"/>
      <c r="BR82" s="5"/>
      <c r="BS82" s="5"/>
      <c r="BT82" s="5"/>
      <c r="BU82" s="5"/>
      <c r="BV82" s="5"/>
      <c r="BW82" s="5"/>
      <c r="BX82" s="5"/>
      <c r="BY82" s="5"/>
      <c r="BZ82" s="5"/>
      <c r="CA82" s="5"/>
      <c r="CB82" s="5"/>
      <c r="CC82" s="5"/>
      <c r="CD82" s="5"/>
      <c r="CE82" s="5"/>
      <c r="CF82" s="5"/>
      <c r="CG82" s="5"/>
      <c r="CH82" s="5"/>
      <c r="CI82" s="5"/>
      <c r="CJ82" s="5"/>
      <c r="CK82" s="5"/>
      <c r="CL82" s="5"/>
      <c r="CM82" s="5"/>
      <c r="CN82" s="5"/>
      <c r="CO82" s="5"/>
      <c r="CP82" s="5"/>
      <c r="CQ82" s="5"/>
      <c r="CR82" s="5"/>
      <c r="CS82" s="5"/>
      <c r="CT82" s="5"/>
      <c r="CU82" s="5"/>
      <c r="CV82" s="5"/>
      <c r="CW82" s="5"/>
      <c r="CX82" s="5"/>
      <c r="CY82" s="5"/>
      <c r="CZ82" s="5"/>
      <c r="DA82" s="5"/>
      <c r="DB82" s="5"/>
      <c r="DC82" s="5"/>
      <c r="DD82" s="5"/>
      <c r="DE82" s="5"/>
      <c r="DF82" s="5"/>
      <c r="DG82" s="5"/>
      <c r="DH82" s="5"/>
      <c r="DI82" s="5"/>
      <c r="DJ82" s="5"/>
      <c r="DK82" s="5"/>
      <c r="DL82" s="5"/>
      <c r="DM82" s="5"/>
      <c r="DN82" s="5"/>
      <c r="DO82" s="5"/>
      <c r="DP82" s="5"/>
      <c r="DQ82" s="5"/>
      <c r="DR82" s="5"/>
      <c r="DS82" s="5"/>
      <c r="DT82" s="5"/>
      <c r="DU82" s="5"/>
      <c r="DV82" s="5"/>
      <c r="DW82" s="5"/>
      <c r="DX82" s="5"/>
      <c r="DY82" s="5"/>
      <c r="DZ82" s="5"/>
      <c r="EA82" s="5"/>
      <c r="EB82" s="5"/>
      <c r="EC82" s="5"/>
      <c r="ED82" s="5"/>
      <c r="EE82" s="5"/>
      <c r="EF82" s="5"/>
      <c r="EG82" s="5"/>
      <c r="EH82" s="5"/>
      <c r="EI82" s="5"/>
      <c r="EJ82" s="5"/>
      <c r="EK82" s="5"/>
      <c r="EL82" s="5"/>
      <c r="EM82" s="5"/>
      <c r="EN82" s="5"/>
      <c r="EO82" s="5"/>
      <c r="EP82" s="5"/>
      <c r="EQ82" s="5"/>
      <c r="ER82" s="5"/>
      <c r="ES82" s="5"/>
      <c r="ET82" s="5"/>
      <c r="EU82" s="5"/>
      <c r="EV82" s="5"/>
      <c r="EW82" s="5"/>
      <c r="EX82" s="5"/>
      <c r="EY82" s="5"/>
      <c r="EZ82" s="5"/>
      <c r="FA82" s="5"/>
      <c r="FB82" s="5"/>
      <c r="FC82" s="5"/>
      <c r="FD82" s="5"/>
      <c r="FE82" s="5"/>
      <c r="FF82" s="5"/>
      <c r="FG82" s="5"/>
      <c r="FH82" s="5"/>
      <c r="FI82" s="5"/>
      <c r="FJ82" s="5"/>
      <c r="FK82" s="5"/>
      <c r="FL82" s="5"/>
      <c r="FM82" s="5"/>
      <c r="FN82" s="5"/>
      <c r="FO82" s="5"/>
      <c r="FP82" s="5"/>
      <c r="FQ82" s="5"/>
      <c r="FR82" s="5"/>
      <c r="FS82" s="5"/>
      <c r="FT82" s="5"/>
      <c r="FU82" s="5"/>
      <c r="FV82" s="5"/>
      <c r="FW82" s="5"/>
      <c r="FX82" s="5"/>
      <c r="FY82" s="5"/>
      <c r="FZ82" s="5"/>
      <c r="GA82" s="5"/>
      <c r="GB82" s="5"/>
      <c r="GC82" s="5"/>
      <c r="GD82" s="5"/>
      <c r="GE82" s="5"/>
      <c r="GF82" s="5"/>
      <c r="GG82" s="5"/>
      <c r="GH82" s="5"/>
      <c r="GI82" s="5"/>
      <c r="GJ82" s="5"/>
      <c r="GK82" s="5"/>
      <c r="GL82" s="5"/>
      <c r="GM82" s="5"/>
      <c r="GN82" s="5"/>
      <c r="GO82" s="5"/>
      <c r="GP82" s="5"/>
      <c r="GQ82" s="5"/>
      <c r="GR82" s="5"/>
      <c r="GS82" s="5"/>
      <c r="GT82" s="5"/>
      <c r="GU82" s="5"/>
      <c r="GV82" s="5"/>
      <c r="GW82" s="5"/>
      <c r="GX82" s="5"/>
      <c r="GY82" s="5"/>
      <c r="GZ82" s="5"/>
      <c r="HA82" s="5"/>
      <c r="HB82" s="5"/>
      <c r="HC82" s="5"/>
      <c r="HD82" s="5"/>
      <c r="HE82" s="5"/>
      <c r="HF82" s="5"/>
      <c r="HG82" s="5"/>
      <c r="HH82" s="5"/>
      <c r="HI82" s="5"/>
      <c r="HJ82" s="5"/>
      <c r="HK82" s="5"/>
      <c r="HL82" s="5"/>
      <c r="HM82" s="5"/>
      <c r="HN82" s="5"/>
      <c r="HO82" s="5"/>
      <c r="HP82" s="5"/>
      <c r="HQ82" s="5"/>
      <c r="HR82" s="5"/>
      <c r="HS82" s="5"/>
      <c r="HT82" s="5"/>
      <c r="HU82" s="5"/>
      <c r="HV82" s="5"/>
      <c r="HW82" s="5"/>
      <c r="HX82" s="5"/>
      <c r="HY82" s="5"/>
      <c r="HZ82" s="5"/>
      <c r="IA82" s="5"/>
      <c r="IB82" s="5"/>
      <c r="IC82" s="5"/>
      <c r="ID82" s="5"/>
      <c r="IE82" s="5"/>
      <c r="IF82" s="5"/>
      <c r="IG82" s="5"/>
      <c r="IH82" s="5"/>
      <c r="II82" s="5"/>
      <c r="IJ82" s="5"/>
      <c r="IK82" s="5"/>
      <c r="IL82" s="5"/>
      <c r="IM82" s="5"/>
      <c r="IN82" s="5"/>
      <c r="IO82" s="5"/>
      <c r="IP82" s="5"/>
      <c r="IQ82" s="5"/>
      <c r="IR82" s="5"/>
      <c r="IS82" s="5"/>
      <c r="IT82" s="5"/>
      <c r="IU82" s="5"/>
      <c r="IV82" s="5"/>
    </row>
    <row r="83" spans="1:256" ht="17.100000000000001" customHeight="1" x14ac:dyDescent="0.2">
      <c r="A83" s="11"/>
      <c r="B83" s="987">
        <v>16</v>
      </c>
      <c r="C83" s="999" t="s">
        <v>919</v>
      </c>
      <c r="D83" s="993">
        <v>2025</v>
      </c>
      <c r="E83" s="993">
        <v>2025</v>
      </c>
      <c r="F83" s="984">
        <f t="shared" ref="F83" si="14">G83+M87</f>
        <v>400</v>
      </c>
      <c r="G83" s="984">
        <v>0</v>
      </c>
      <c r="H83" s="376" t="s">
        <v>67</v>
      </c>
      <c r="I83" s="377">
        <f>F83</f>
        <v>400</v>
      </c>
      <c r="J83" s="378">
        <v>400</v>
      </c>
      <c r="K83" s="378">
        <v>400</v>
      </c>
      <c r="L83" s="378">
        <v>400</v>
      </c>
      <c r="M83" s="378">
        <v>400</v>
      </c>
      <c r="N83" s="378"/>
      <c r="O83" s="379"/>
    </row>
    <row r="84" spans="1:256" ht="17.100000000000001" customHeight="1" x14ac:dyDescent="0.2">
      <c r="A84" s="11"/>
      <c r="B84" s="988"/>
      <c r="C84" s="1000"/>
      <c r="D84" s="994"/>
      <c r="E84" s="994"/>
      <c r="F84" s="985"/>
      <c r="G84" s="985"/>
      <c r="H84" s="380" t="s">
        <v>68</v>
      </c>
      <c r="I84" s="381"/>
      <c r="J84" s="382"/>
      <c r="K84" s="382"/>
      <c r="L84" s="382"/>
      <c r="M84" s="382"/>
      <c r="N84" s="382"/>
      <c r="O84" s="383"/>
    </row>
    <row r="85" spans="1:256" ht="17.100000000000001" customHeight="1" x14ac:dyDescent="0.2">
      <c r="A85" s="11"/>
      <c r="B85" s="988"/>
      <c r="C85" s="1000"/>
      <c r="D85" s="994"/>
      <c r="E85" s="994"/>
      <c r="F85" s="985"/>
      <c r="G85" s="985"/>
      <c r="H85" s="380" t="s">
        <v>355</v>
      </c>
      <c r="I85" s="381"/>
      <c r="J85" s="382"/>
      <c r="K85" s="382"/>
      <c r="L85" s="400"/>
      <c r="M85" s="382"/>
      <c r="N85" s="400"/>
      <c r="O85" s="383"/>
    </row>
    <row r="86" spans="1:256" ht="17.100000000000001" customHeight="1" thickBot="1" x14ac:dyDescent="0.25">
      <c r="A86" s="11"/>
      <c r="B86" s="988"/>
      <c r="C86" s="1000"/>
      <c r="D86" s="994"/>
      <c r="E86" s="994"/>
      <c r="F86" s="985"/>
      <c r="G86" s="985"/>
      <c r="H86" s="401" t="s">
        <v>23</v>
      </c>
      <c r="I86" s="402"/>
      <c r="J86" s="386"/>
      <c r="K86" s="386"/>
      <c r="L86" s="386"/>
      <c r="M86" s="386"/>
      <c r="N86" s="403"/>
      <c r="O86" s="387"/>
    </row>
    <row r="87" spans="1:256" s="129" customFormat="1" ht="29.25" customHeight="1" thickBot="1" x14ac:dyDescent="0.25">
      <c r="A87" s="11"/>
      <c r="B87" s="989"/>
      <c r="C87" s="1001"/>
      <c r="D87" s="995"/>
      <c r="E87" s="995"/>
      <c r="F87" s="986"/>
      <c r="G87" s="986"/>
      <c r="H87" s="413" t="s">
        <v>248</v>
      </c>
      <c r="I87" s="412">
        <f>I83</f>
        <v>400</v>
      </c>
      <c r="J87" s="412">
        <f t="shared" ref="J87:M87" si="15">J83</f>
        <v>400</v>
      </c>
      <c r="K87" s="412">
        <f t="shared" si="15"/>
        <v>400</v>
      </c>
      <c r="L87" s="412">
        <f t="shared" si="15"/>
        <v>400</v>
      </c>
      <c r="M87" s="412">
        <f t="shared" si="15"/>
        <v>400</v>
      </c>
      <c r="N87" s="414"/>
      <c r="O87" s="41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  <c r="BO87" s="5"/>
      <c r="BP87" s="5"/>
      <c r="BQ87" s="5"/>
      <c r="BR87" s="5"/>
      <c r="BS87" s="5"/>
      <c r="BT87" s="5"/>
      <c r="BU87" s="5"/>
      <c r="BV87" s="5"/>
      <c r="BW87" s="5"/>
      <c r="BX87" s="5"/>
      <c r="BY87" s="5"/>
      <c r="BZ87" s="5"/>
      <c r="CA87" s="5"/>
      <c r="CB87" s="5"/>
      <c r="CC87" s="5"/>
      <c r="CD87" s="5"/>
      <c r="CE87" s="5"/>
      <c r="CF87" s="5"/>
      <c r="CG87" s="5"/>
      <c r="CH87" s="5"/>
      <c r="CI87" s="5"/>
      <c r="CJ87" s="5"/>
      <c r="CK87" s="5"/>
      <c r="CL87" s="5"/>
      <c r="CM87" s="5"/>
      <c r="CN87" s="5"/>
      <c r="CO87" s="5"/>
      <c r="CP87" s="5"/>
      <c r="CQ87" s="5"/>
      <c r="CR87" s="5"/>
      <c r="CS87" s="5"/>
      <c r="CT87" s="5"/>
      <c r="CU87" s="5"/>
      <c r="CV87" s="5"/>
      <c r="CW87" s="5"/>
      <c r="CX87" s="5"/>
      <c r="CY87" s="5"/>
      <c r="CZ87" s="5"/>
      <c r="DA87" s="5"/>
      <c r="DB87" s="5"/>
      <c r="DC87" s="5"/>
      <c r="DD87" s="5"/>
      <c r="DE87" s="5"/>
      <c r="DF87" s="5"/>
      <c r="DG87" s="5"/>
      <c r="DH87" s="5"/>
      <c r="DI87" s="5"/>
      <c r="DJ87" s="5"/>
      <c r="DK87" s="5"/>
      <c r="DL87" s="5"/>
      <c r="DM87" s="5"/>
      <c r="DN87" s="5"/>
      <c r="DO87" s="5"/>
      <c r="DP87" s="5"/>
      <c r="DQ87" s="5"/>
      <c r="DR87" s="5"/>
      <c r="DS87" s="5"/>
      <c r="DT87" s="5"/>
      <c r="DU87" s="5"/>
      <c r="DV87" s="5"/>
      <c r="DW87" s="5"/>
      <c r="DX87" s="5"/>
      <c r="DY87" s="5"/>
      <c r="DZ87" s="5"/>
      <c r="EA87" s="5"/>
      <c r="EB87" s="5"/>
      <c r="EC87" s="5"/>
      <c r="ED87" s="5"/>
      <c r="EE87" s="5"/>
      <c r="EF87" s="5"/>
      <c r="EG87" s="5"/>
      <c r="EH87" s="5"/>
      <c r="EI87" s="5"/>
      <c r="EJ87" s="5"/>
      <c r="EK87" s="5"/>
      <c r="EL87" s="5"/>
      <c r="EM87" s="5"/>
      <c r="EN87" s="5"/>
      <c r="EO87" s="5"/>
      <c r="EP87" s="5"/>
      <c r="EQ87" s="5"/>
      <c r="ER87" s="5"/>
      <c r="ES87" s="5"/>
      <c r="ET87" s="5"/>
      <c r="EU87" s="5"/>
      <c r="EV87" s="5"/>
      <c r="EW87" s="5"/>
      <c r="EX87" s="5"/>
      <c r="EY87" s="5"/>
      <c r="EZ87" s="5"/>
      <c r="FA87" s="5"/>
      <c r="FB87" s="5"/>
      <c r="FC87" s="5"/>
      <c r="FD87" s="5"/>
      <c r="FE87" s="5"/>
      <c r="FF87" s="5"/>
      <c r="FG87" s="5"/>
      <c r="FH87" s="5"/>
      <c r="FI87" s="5"/>
      <c r="FJ87" s="5"/>
      <c r="FK87" s="5"/>
      <c r="FL87" s="5"/>
      <c r="FM87" s="5"/>
      <c r="FN87" s="5"/>
      <c r="FO87" s="5"/>
      <c r="FP87" s="5"/>
      <c r="FQ87" s="5"/>
      <c r="FR87" s="5"/>
      <c r="FS87" s="5"/>
      <c r="FT87" s="5"/>
      <c r="FU87" s="5"/>
      <c r="FV87" s="5"/>
      <c r="FW87" s="5"/>
      <c r="FX87" s="5"/>
      <c r="FY87" s="5"/>
      <c r="FZ87" s="5"/>
      <c r="GA87" s="5"/>
      <c r="GB87" s="5"/>
      <c r="GC87" s="5"/>
      <c r="GD87" s="5"/>
      <c r="GE87" s="5"/>
      <c r="GF87" s="5"/>
      <c r="GG87" s="5"/>
      <c r="GH87" s="5"/>
      <c r="GI87" s="5"/>
      <c r="GJ87" s="5"/>
      <c r="GK87" s="5"/>
      <c r="GL87" s="5"/>
      <c r="GM87" s="5"/>
      <c r="GN87" s="5"/>
      <c r="GO87" s="5"/>
      <c r="GP87" s="5"/>
      <c r="GQ87" s="5"/>
      <c r="GR87" s="5"/>
      <c r="GS87" s="5"/>
      <c r="GT87" s="5"/>
      <c r="GU87" s="5"/>
      <c r="GV87" s="5"/>
      <c r="GW87" s="5"/>
      <c r="GX87" s="5"/>
      <c r="GY87" s="5"/>
      <c r="GZ87" s="5"/>
      <c r="HA87" s="5"/>
      <c r="HB87" s="5"/>
      <c r="HC87" s="5"/>
      <c r="HD87" s="5"/>
      <c r="HE87" s="5"/>
      <c r="HF87" s="5"/>
      <c r="HG87" s="5"/>
      <c r="HH87" s="5"/>
      <c r="HI87" s="5"/>
      <c r="HJ87" s="5"/>
      <c r="HK87" s="5"/>
      <c r="HL87" s="5"/>
      <c r="HM87" s="5"/>
      <c r="HN87" s="5"/>
      <c r="HO87" s="5"/>
      <c r="HP87" s="5"/>
      <c r="HQ87" s="5"/>
      <c r="HR87" s="5"/>
      <c r="HS87" s="5"/>
      <c r="HT87" s="5"/>
      <c r="HU87" s="5"/>
      <c r="HV87" s="5"/>
      <c r="HW87" s="5"/>
      <c r="HX87" s="5"/>
      <c r="HY87" s="5"/>
      <c r="HZ87" s="5"/>
      <c r="IA87" s="5"/>
      <c r="IB87" s="5"/>
      <c r="IC87" s="5"/>
      <c r="ID87" s="5"/>
      <c r="IE87" s="5"/>
      <c r="IF87" s="5"/>
      <c r="IG87" s="5"/>
      <c r="IH87" s="5"/>
      <c r="II87" s="5"/>
      <c r="IJ87" s="5"/>
      <c r="IK87" s="5"/>
      <c r="IL87" s="5"/>
      <c r="IM87" s="5"/>
      <c r="IN87" s="5"/>
      <c r="IO87" s="5"/>
      <c r="IP87" s="5"/>
      <c r="IQ87" s="5"/>
      <c r="IR87" s="5"/>
      <c r="IS87" s="5"/>
      <c r="IT87" s="5"/>
      <c r="IU87" s="5"/>
      <c r="IV87" s="5"/>
    </row>
    <row r="88" spans="1:256" ht="17.100000000000001" customHeight="1" x14ac:dyDescent="0.2">
      <c r="A88" s="11"/>
      <c r="B88" s="987">
        <v>17</v>
      </c>
      <c r="C88" s="999" t="s">
        <v>872</v>
      </c>
      <c r="D88" s="993">
        <v>2025</v>
      </c>
      <c r="E88" s="993">
        <v>2025</v>
      </c>
      <c r="F88" s="984">
        <f t="shared" ref="F88" si="16">G88+M92</f>
        <v>990</v>
      </c>
      <c r="G88" s="1028">
        <v>0</v>
      </c>
      <c r="H88" s="376" t="s">
        <v>67</v>
      </c>
      <c r="I88" s="377">
        <f>F88</f>
        <v>990</v>
      </c>
      <c r="J88" s="378">
        <v>247</v>
      </c>
      <c r="K88" s="378">
        <v>495</v>
      </c>
      <c r="L88" s="378">
        <v>743</v>
      </c>
      <c r="M88" s="378">
        <v>990</v>
      </c>
      <c r="N88" s="378"/>
      <c r="O88" s="379"/>
    </row>
    <row r="89" spans="1:256" ht="17.100000000000001" customHeight="1" x14ac:dyDescent="0.2">
      <c r="A89" s="11"/>
      <c r="B89" s="988"/>
      <c r="C89" s="1000"/>
      <c r="D89" s="994"/>
      <c r="E89" s="994"/>
      <c r="F89" s="985"/>
      <c r="G89" s="1029"/>
      <c r="H89" s="380" t="s">
        <v>68</v>
      </c>
      <c r="I89" s="381"/>
      <c r="J89" s="382"/>
      <c r="K89" s="382"/>
      <c r="L89" s="382"/>
      <c r="M89" s="382"/>
      <c r="N89" s="382"/>
      <c r="O89" s="383"/>
    </row>
    <row r="90" spans="1:256" ht="17.100000000000001" customHeight="1" x14ac:dyDescent="0.2">
      <c r="A90" s="11"/>
      <c r="B90" s="988"/>
      <c r="C90" s="1000"/>
      <c r="D90" s="994"/>
      <c r="E90" s="994"/>
      <c r="F90" s="985"/>
      <c r="G90" s="1029"/>
      <c r="H90" s="380" t="s">
        <v>355</v>
      </c>
      <c r="I90" s="381"/>
      <c r="J90" s="382"/>
      <c r="K90" s="382"/>
      <c r="L90" s="400"/>
      <c r="M90" s="382"/>
      <c r="N90" s="400"/>
      <c r="O90" s="383"/>
    </row>
    <row r="91" spans="1:256" ht="17.100000000000001" customHeight="1" thickBot="1" x14ac:dyDescent="0.25">
      <c r="A91" s="11"/>
      <c r="B91" s="988"/>
      <c r="C91" s="1000"/>
      <c r="D91" s="994"/>
      <c r="E91" s="994"/>
      <c r="F91" s="985"/>
      <c r="G91" s="1029"/>
      <c r="H91" s="401" t="s">
        <v>23</v>
      </c>
      <c r="I91" s="402"/>
      <c r="J91" s="386"/>
      <c r="K91" s="386"/>
      <c r="L91" s="386"/>
      <c r="M91" s="386"/>
      <c r="N91" s="403"/>
      <c r="O91" s="387"/>
    </row>
    <row r="92" spans="1:256" s="129" customFormat="1" ht="17.100000000000001" customHeight="1" thickBot="1" x14ac:dyDescent="0.25">
      <c r="A92" s="11"/>
      <c r="B92" s="989"/>
      <c r="C92" s="1001"/>
      <c r="D92" s="995"/>
      <c r="E92" s="995"/>
      <c r="F92" s="986"/>
      <c r="G92" s="986"/>
      <c r="H92" s="413" t="s">
        <v>248</v>
      </c>
      <c r="I92" s="412">
        <f>I88</f>
        <v>990</v>
      </c>
      <c r="J92" s="412">
        <f t="shared" ref="J92:M92" si="17">J88</f>
        <v>247</v>
      </c>
      <c r="K92" s="412">
        <f t="shared" si="17"/>
        <v>495</v>
      </c>
      <c r="L92" s="412">
        <f t="shared" si="17"/>
        <v>743</v>
      </c>
      <c r="M92" s="412">
        <f t="shared" si="17"/>
        <v>990</v>
      </c>
      <c r="N92" s="414"/>
      <c r="O92" s="41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  <c r="BO92" s="5"/>
      <c r="BP92" s="5"/>
      <c r="BQ92" s="5"/>
      <c r="BR92" s="5"/>
      <c r="BS92" s="5"/>
      <c r="BT92" s="5"/>
      <c r="BU92" s="5"/>
      <c r="BV92" s="5"/>
      <c r="BW92" s="5"/>
      <c r="BX92" s="5"/>
      <c r="BY92" s="5"/>
      <c r="BZ92" s="5"/>
      <c r="CA92" s="5"/>
      <c r="CB92" s="5"/>
      <c r="CC92" s="5"/>
      <c r="CD92" s="5"/>
      <c r="CE92" s="5"/>
      <c r="CF92" s="5"/>
      <c r="CG92" s="5"/>
      <c r="CH92" s="5"/>
      <c r="CI92" s="5"/>
      <c r="CJ92" s="5"/>
      <c r="CK92" s="5"/>
      <c r="CL92" s="5"/>
      <c r="CM92" s="5"/>
      <c r="CN92" s="5"/>
      <c r="CO92" s="5"/>
      <c r="CP92" s="5"/>
      <c r="CQ92" s="5"/>
      <c r="CR92" s="5"/>
      <c r="CS92" s="5"/>
      <c r="CT92" s="5"/>
      <c r="CU92" s="5"/>
      <c r="CV92" s="5"/>
      <c r="CW92" s="5"/>
      <c r="CX92" s="5"/>
      <c r="CY92" s="5"/>
      <c r="CZ92" s="5"/>
      <c r="DA92" s="5"/>
      <c r="DB92" s="5"/>
      <c r="DC92" s="5"/>
      <c r="DD92" s="5"/>
      <c r="DE92" s="5"/>
      <c r="DF92" s="5"/>
      <c r="DG92" s="5"/>
      <c r="DH92" s="5"/>
      <c r="DI92" s="5"/>
      <c r="DJ92" s="5"/>
      <c r="DK92" s="5"/>
      <c r="DL92" s="5"/>
      <c r="DM92" s="5"/>
      <c r="DN92" s="5"/>
      <c r="DO92" s="5"/>
      <c r="DP92" s="5"/>
      <c r="DQ92" s="5"/>
      <c r="DR92" s="5"/>
      <c r="DS92" s="5"/>
      <c r="DT92" s="5"/>
      <c r="DU92" s="5"/>
      <c r="DV92" s="5"/>
      <c r="DW92" s="5"/>
      <c r="DX92" s="5"/>
      <c r="DY92" s="5"/>
      <c r="DZ92" s="5"/>
      <c r="EA92" s="5"/>
      <c r="EB92" s="5"/>
      <c r="EC92" s="5"/>
      <c r="ED92" s="5"/>
      <c r="EE92" s="5"/>
      <c r="EF92" s="5"/>
      <c r="EG92" s="5"/>
      <c r="EH92" s="5"/>
      <c r="EI92" s="5"/>
      <c r="EJ92" s="5"/>
      <c r="EK92" s="5"/>
      <c r="EL92" s="5"/>
      <c r="EM92" s="5"/>
      <c r="EN92" s="5"/>
      <c r="EO92" s="5"/>
      <c r="EP92" s="5"/>
      <c r="EQ92" s="5"/>
      <c r="ER92" s="5"/>
      <c r="ES92" s="5"/>
      <c r="ET92" s="5"/>
      <c r="EU92" s="5"/>
      <c r="EV92" s="5"/>
      <c r="EW92" s="5"/>
      <c r="EX92" s="5"/>
      <c r="EY92" s="5"/>
      <c r="EZ92" s="5"/>
      <c r="FA92" s="5"/>
      <c r="FB92" s="5"/>
      <c r="FC92" s="5"/>
      <c r="FD92" s="5"/>
      <c r="FE92" s="5"/>
      <c r="FF92" s="5"/>
      <c r="FG92" s="5"/>
      <c r="FH92" s="5"/>
      <c r="FI92" s="5"/>
      <c r="FJ92" s="5"/>
      <c r="FK92" s="5"/>
      <c r="FL92" s="5"/>
      <c r="FM92" s="5"/>
      <c r="FN92" s="5"/>
      <c r="FO92" s="5"/>
      <c r="FP92" s="5"/>
      <c r="FQ92" s="5"/>
      <c r="FR92" s="5"/>
      <c r="FS92" s="5"/>
      <c r="FT92" s="5"/>
      <c r="FU92" s="5"/>
      <c r="FV92" s="5"/>
      <c r="FW92" s="5"/>
      <c r="FX92" s="5"/>
      <c r="FY92" s="5"/>
      <c r="FZ92" s="5"/>
      <c r="GA92" s="5"/>
      <c r="GB92" s="5"/>
      <c r="GC92" s="5"/>
      <c r="GD92" s="5"/>
      <c r="GE92" s="5"/>
      <c r="GF92" s="5"/>
      <c r="GG92" s="5"/>
      <c r="GH92" s="5"/>
      <c r="GI92" s="5"/>
      <c r="GJ92" s="5"/>
      <c r="GK92" s="5"/>
      <c r="GL92" s="5"/>
      <c r="GM92" s="5"/>
      <c r="GN92" s="5"/>
      <c r="GO92" s="5"/>
      <c r="GP92" s="5"/>
      <c r="GQ92" s="5"/>
      <c r="GR92" s="5"/>
      <c r="GS92" s="5"/>
      <c r="GT92" s="5"/>
      <c r="GU92" s="5"/>
      <c r="GV92" s="5"/>
      <c r="GW92" s="5"/>
      <c r="GX92" s="5"/>
      <c r="GY92" s="5"/>
      <c r="GZ92" s="5"/>
      <c r="HA92" s="5"/>
      <c r="HB92" s="5"/>
      <c r="HC92" s="5"/>
      <c r="HD92" s="5"/>
      <c r="HE92" s="5"/>
      <c r="HF92" s="5"/>
      <c r="HG92" s="5"/>
      <c r="HH92" s="5"/>
      <c r="HI92" s="5"/>
      <c r="HJ92" s="5"/>
      <c r="HK92" s="5"/>
      <c r="HL92" s="5"/>
      <c r="HM92" s="5"/>
      <c r="HN92" s="5"/>
      <c r="HO92" s="5"/>
      <c r="HP92" s="5"/>
      <c r="HQ92" s="5"/>
      <c r="HR92" s="5"/>
      <c r="HS92" s="5"/>
      <c r="HT92" s="5"/>
      <c r="HU92" s="5"/>
      <c r="HV92" s="5"/>
      <c r="HW92" s="5"/>
      <c r="HX92" s="5"/>
      <c r="HY92" s="5"/>
      <c r="HZ92" s="5"/>
      <c r="IA92" s="5"/>
      <c r="IB92" s="5"/>
      <c r="IC92" s="5"/>
      <c r="ID92" s="5"/>
      <c r="IE92" s="5"/>
      <c r="IF92" s="5"/>
      <c r="IG92" s="5"/>
      <c r="IH92" s="5"/>
      <c r="II92" s="5"/>
      <c r="IJ92" s="5"/>
      <c r="IK92" s="5"/>
      <c r="IL92" s="5"/>
      <c r="IM92" s="5"/>
      <c r="IN92" s="5"/>
      <c r="IO92" s="5"/>
      <c r="IP92" s="5"/>
      <c r="IQ92" s="5"/>
      <c r="IR92" s="5"/>
      <c r="IS92" s="5"/>
      <c r="IT92" s="5"/>
      <c r="IU92" s="5"/>
      <c r="IV92" s="5"/>
    </row>
    <row r="93" spans="1:256" ht="17.100000000000001" customHeight="1" x14ac:dyDescent="0.2">
      <c r="A93" s="11"/>
      <c r="B93" s="987">
        <v>18</v>
      </c>
      <c r="C93" s="999" t="s">
        <v>871</v>
      </c>
      <c r="D93" s="993">
        <v>2020</v>
      </c>
      <c r="E93" s="993">
        <v>2025</v>
      </c>
      <c r="F93" s="984">
        <f t="shared" ref="F93" si="18">G93+M97</f>
        <v>226</v>
      </c>
      <c r="G93" s="984">
        <v>126</v>
      </c>
      <c r="H93" s="376" t="s">
        <v>67</v>
      </c>
      <c r="I93" s="377">
        <f>F93</f>
        <v>226</v>
      </c>
      <c r="J93" s="378">
        <v>0</v>
      </c>
      <c r="K93" s="378">
        <v>100</v>
      </c>
      <c r="L93" s="378">
        <v>100</v>
      </c>
      <c r="M93" s="378">
        <v>100</v>
      </c>
      <c r="N93" s="378"/>
      <c r="O93" s="379"/>
    </row>
    <row r="94" spans="1:256" ht="17.100000000000001" customHeight="1" x14ac:dyDescent="0.2">
      <c r="A94" s="11"/>
      <c r="B94" s="988"/>
      <c r="C94" s="1000"/>
      <c r="D94" s="994"/>
      <c r="E94" s="994"/>
      <c r="F94" s="985"/>
      <c r="G94" s="985"/>
      <c r="H94" s="380" t="s">
        <v>68</v>
      </c>
      <c r="I94" s="381"/>
      <c r="J94" s="382"/>
      <c r="K94" s="382"/>
      <c r="L94" s="382"/>
      <c r="M94" s="382"/>
      <c r="N94" s="382"/>
      <c r="O94" s="383"/>
    </row>
    <row r="95" spans="1:256" ht="17.100000000000001" customHeight="1" x14ac:dyDescent="0.2">
      <c r="A95" s="11"/>
      <c r="B95" s="988"/>
      <c r="C95" s="1000"/>
      <c r="D95" s="994"/>
      <c r="E95" s="994"/>
      <c r="F95" s="985"/>
      <c r="G95" s="985"/>
      <c r="H95" s="380" t="s">
        <v>355</v>
      </c>
      <c r="I95" s="381"/>
      <c r="J95" s="382"/>
      <c r="K95" s="382"/>
      <c r="L95" s="400"/>
      <c r="M95" s="382"/>
      <c r="N95" s="400"/>
      <c r="O95" s="383"/>
    </row>
    <row r="96" spans="1:256" ht="17.100000000000001" customHeight="1" thickBot="1" x14ac:dyDescent="0.25">
      <c r="A96" s="11"/>
      <c r="B96" s="988"/>
      <c r="C96" s="1000"/>
      <c r="D96" s="994"/>
      <c r="E96" s="994"/>
      <c r="F96" s="985"/>
      <c r="G96" s="985"/>
      <c r="H96" s="401" t="s">
        <v>23</v>
      </c>
      <c r="I96" s="402"/>
      <c r="J96" s="386"/>
      <c r="K96" s="386"/>
      <c r="L96" s="386"/>
      <c r="M96" s="386"/>
      <c r="N96" s="403"/>
      <c r="O96" s="387"/>
    </row>
    <row r="97" spans="1:256" s="129" customFormat="1" ht="29.25" customHeight="1" thickBot="1" x14ac:dyDescent="0.25">
      <c r="A97" s="11"/>
      <c r="B97" s="989"/>
      <c r="C97" s="1001"/>
      <c r="D97" s="995"/>
      <c r="E97" s="995"/>
      <c r="F97" s="986"/>
      <c r="G97" s="986"/>
      <c r="H97" s="413" t="s">
        <v>248</v>
      </c>
      <c r="I97" s="412">
        <f>I93</f>
        <v>226</v>
      </c>
      <c r="J97" s="412">
        <f t="shared" ref="J97:M97" si="19">J93</f>
        <v>0</v>
      </c>
      <c r="K97" s="412">
        <f t="shared" si="19"/>
        <v>100</v>
      </c>
      <c r="L97" s="412">
        <f t="shared" si="19"/>
        <v>100</v>
      </c>
      <c r="M97" s="412">
        <f t="shared" si="19"/>
        <v>100</v>
      </c>
      <c r="N97" s="414"/>
      <c r="O97" s="41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  <c r="BO97" s="5"/>
      <c r="BP97" s="5"/>
      <c r="BQ97" s="5"/>
      <c r="BR97" s="5"/>
      <c r="BS97" s="5"/>
      <c r="BT97" s="5"/>
      <c r="BU97" s="5"/>
      <c r="BV97" s="5"/>
      <c r="BW97" s="5"/>
      <c r="BX97" s="5"/>
      <c r="BY97" s="5"/>
      <c r="BZ97" s="5"/>
      <c r="CA97" s="5"/>
      <c r="CB97" s="5"/>
      <c r="CC97" s="5"/>
      <c r="CD97" s="5"/>
      <c r="CE97" s="5"/>
      <c r="CF97" s="5"/>
      <c r="CG97" s="5"/>
      <c r="CH97" s="5"/>
      <c r="CI97" s="5"/>
      <c r="CJ97" s="5"/>
      <c r="CK97" s="5"/>
      <c r="CL97" s="5"/>
      <c r="CM97" s="5"/>
      <c r="CN97" s="5"/>
      <c r="CO97" s="5"/>
      <c r="CP97" s="5"/>
      <c r="CQ97" s="5"/>
      <c r="CR97" s="5"/>
      <c r="CS97" s="5"/>
      <c r="CT97" s="5"/>
      <c r="CU97" s="5"/>
      <c r="CV97" s="5"/>
      <c r="CW97" s="5"/>
      <c r="CX97" s="5"/>
      <c r="CY97" s="5"/>
      <c r="CZ97" s="5"/>
      <c r="DA97" s="5"/>
      <c r="DB97" s="5"/>
      <c r="DC97" s="5"/>
      <c r="DD97" s="5"/>
      <c r="DE97" s="5"/>
      <c r="DF97" s="5"/>
      <c r="DG97" s="5"/>
      <c r="DH97" s="5"/>
      <c r="DI97" s="5"/>
      <c r="DJ97" s="5"/>
      <c r="DK97" s="5"/>
      <c r="DL97" s="5"/>
      <c r="DM97" s="5"/>
      <c r="DN97" s="5"/>
      <c r="DO97" s="5"/>
      <c r="DP97" s="5"/>
      <c r="DQ97" s="5"/>
      <c r="DR97" s="5"/>
      <c r="DS97" s="5"/>
      <c r="DT97" s="5"/>
      <c r="DU97" s="5"/>
      <c r="DV97" s="5"/>
      <c r="DW97" s="5"/>
      <c r="DX97" s="5"/>
      <c r="DY97" s="5"/>
      <c r="DZ97" s="5"/>
      <c r="EA97" s="5"/>
      <c r="EB97" s="5"/>
      <c r="EC97" s="5"/>
      <c r="ED97" s="5"/>
      <c r="EE97" s="5"/>
      <c r="EF97" s="5"/>
      <c r="EG97" s="5"/>
      <c r="EH97" s="5"/>
      <c r="EI97" s="5"/>
      <c r="EJ97" s="5"/>
      <c r="EK97" s="5"/>
      <c r="EL97" s="5"/>
      <c r="EM97" s="5"/>
      <c r="EN97" s="5"/>
      <c r="EO97" s="5"/>
      <c r="EP97" s="5"/>
      <c r="EQ97" s="5"/>
      <c r="ER97" s="5"/>
      <c r="ES97" s="5"/>
      <c r="ET97" s="5"/>
      <c r="EU97" s="5"/>
      <c r="EV97" s="5"/>
      <c r="EW97" s="5"/>
      <c r="EX97" s="5"/>
      <c r="EY97" s="5"/>
      <c r="EZ97" s="5"/>
      <c r="FA97" s="5"/>
      <c r="FB97" s="5"/>
      <c r="FC97" s="5"/>
      <c r="FD97" s="5"/>
      <c r="FE97" s="5"/>
      <c r="FF97" s="5"/>
      <c r="FG97" s="5"/>
      <c r="FH97" s="5"/>
      <c r="FI97" s="5"/>
      <c r="FJ97" s="5"/>
      <c r="FK97" s="5"/>
      <c r="FL97" s="5"/>
      <c r="FM97" s="5"/>
      <c r="FN97" s="5"/>
      <c r="FO97" s="5"/>
      <c r="FP97" s="5"/>
      <c r="FQ97" s="5"/>
      <c r="FR97" s="5"/>
      <c r="FS97" s="5"/>
      <c r="FT97" s="5"/>
      <c r="FU97" s="5"/>
      <c r="FV97" s="5"/>
      <c r="FW97" s="5"/>
      <c r="FX97" s="5"/>
      <c r="FY97" s="5"/>
      <c r="FZ97" s="5"/>
      <c r="GA97" s="5"/>
      <c r="GB97" s="5"/>
      <c r="GC97" s="5"/>
      <c r="GD97" s="5"/>
      <c r="GE97" s="5"/>
      <c r="GF97" s="5"/>
      <c r="GG97" s="5"/>
      <c r="GH97" s="5"/>
      <c r="GI97" s="5"/>
      <c r="GJ97" s="5"/>
      <c r="GK97" s="5"/>
      <c r="GL97" s="5"/>
      <c r="GM97" s="5"/>
      <c r="GN97" s="5"/>
      <c r="GO97" s="5"/>
      <c r="GP97" s="5"/>
      <c r="GQ97" s="5"/>
      <c r="GR97" s="5"/>
      <c r="GS97" s="5"/>
      <c r="GT97" s="5"/>
      <c r="GU97" s="5"/>
      <c r="GV97" s="5"/>
      <c r="GW97" s="5"/>
      <c r="GX97" s="5"/>
      <c r="GY97" s="5"/>
      <c r="GZ97" s="5"/>
      <c r="HA97" s="5"/>
      <c r="HB97" s="5"/>
      <c r="HC97" s="5"/>
      <c r="HD97" s="5"/>
      <c r="HE97" s="5"/>
      <c r="HF97" s="5"/>
      <c r="HG97" s="5"/>
      <c r="HH97" s="5"/>
      <c r="HI97" s="5"/>
      <c r="HJ97" s="5"/>
      <c r="HK97" s="5"/>
      <c r="HL97" s="5"/>
      <c r="HM97" s="5"/>
      <c r="HN97" s="5"/>
      <c r="HO97" s="5"/>
      <c r="HP97" s="5"/>
      <c r="HQ97" s="5"/>
      <c r="HR97" s="5"/>
      <c r="HS97" s="5"/>
      <c r="HT97" s="5"/>
      <c r="HU97" s="5"/>
      <c r="HV97" s="5"/>
      <c r="HW97" s="5"/>
      <c r="HX97" s="5"/>
      <c r="HY97" s="5"/>
      <c r="HZ97" s="5"/>
      <c r="IA97" s="5"/>
      <c r="IB97" s="5"/>
      <c r="IC97" s="5"/>
      <c r="ID97" s="5"/>
      <c r="IE97" s="5"/>
      <c r="IF97" s="5"/>
      <c r="IG97" s="5"/>
      <c r="IH97" s="5"/>
      <c r="II97" s="5"/>
      <c r="IJ97" s="5"/>
      <c r="IK97" s="5"/>
      <c r="IL97" s="5"/>
      <c r="IM97" s="5"/>
      <c r="IN97" s="5"/>
      <c r="IO97" s="5"/>
      <c r="IP97" s="5"/>
      <c r="IQ97" s="5"/>
      <c r="IR97" s="5"/>
      <c r="IS97" s="5"/>
      <c r="IT97" s="5"/>
      <c r="IU97" s="5"/>
      <c r="IV97" s="5"/>
    </row>
    <row r="98" spans="1:256" s="129" customFormat="1" ht="38.25" customHeight="1" thickBot="1" x14ac:dyDescent="0.35">
      <c r="A98" s="11"/>
      <c r="B98" s="1018" t="s">
        <v>387</v>
      </c>
      <c r="C98" s="1018"/>
      <c r="D98" s="1018"/>
      <c r="E98" s="1018"/>
      <c r="F98" s="744">
        <f>F8+F13+F18+F23+F28+F33+F38+F43+F48+F53+F58+F63+F68+F73+F78+F88+F83+F93</f>
        <v>74747</v>
      </c>
      <c r="G98" s="744">
        <f t="shared" ref="G98:M98" si="20">G8+G13+G18+G23+G28+G33+G38+G43+G48+G53+G58+G63+G68+G73+G78+G88+G83+G93</f>
        <v>31657</v>
      </c>
      <c r="H98" s="619"/>
      <c r="I98" s="744">
        <f t="shared" si="20"/>
        <v>74747</v>
      </c>
      <c r="J98" s="744">
        <f t="shared" si="20"/>
        <v>2121</v>
      </c>
      <c r="K98" s="744">
        <f t="shared" si="20"/>
        <v>10695</v>
      </c>
      <c r="L98" s="744">
        <f t="shared" si="20"/>
        <v>41163</v>
      </c>
      <c r="M98" s="744">
        <f t="shared" si="20"/>
        <v>43090</v>
      </c>
      <c r="N98" s="405"/>
      <c r="O98" s="406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  <c r="BO98" s="5"/>
      <c r="BP98" s="5"/>
      <c r="BQ98" s="5"/>
      <c r="BR98" s="5"/>
      <c r="BS98" s="5"/>
      <c r="BT98" s="5"/>
      <c r="BU98" s="5"/>
      <c r="BV98" s="5"/>
      <c r="BW98" s="5"/>
      <c r="BX98" s="5"/>
      <c r="BY98" s="5"/>
      <c r="BZ98" s="5"/>
      <c r="CA98" s="5"/>
      <c r="CB98" s="5"/>
      <c r="CC98" s="5"/>
      <c r="CD98" s="5"/>
      <c r="CE98" s="5"/>
      <c r="CF98" s="5"/>
      <c r="CG98" s="5"/>
      <c r="CH98" s="5"/>
      <c r="CI98" s="5"/>
      <c r="CJ98" s="5"/>
      <c r="CK98" s="5"/>
      <c r="CL98" s="5"/>
      <c r="CM98" s="5"/>
      <c r="CN98" s="5"/>
      <c r="CO98" s="5"/>
      <c r="CP98" s="5"/>
      <c r="CQ98" s="5"/>
      <c r="CR98" s="5"/>
      <c r="CS98" s="5"/>
      <c r="CT98" s="5"/>
      <c r="CU98" s="5"/>
      <c r="CV98" s="5"/>
      <c r="CW98" s="5"/>
      <c r="CX98" s="5"/>
      <c r="CY98" s="5"/>
      <c r="CZ98" s="5"/>
      <c r="DA98" s="5"/>
      <c r="DB98" s="5"/>
      <c r="DC98" s="5"/>
      <c r="DD98" s="5"/>
      <c r="DE98" s="5"/>
      <c r="DF98" s="5"/>
      <c r="DG98" s="5"/>
      <c r="DH98" s="5"/>
      <c r="DI98" s="5"/>
      <c r="DJ98" s="5"/>
      <c r="DK98" s="5"/>
      <c r="DL98" s="5"/>
      <c r="DM98" s="5"/>
      <c r="DN98" s="5"/>
      <c r="DO98" s="5"/>
      <c r="DP98" s="5"/>
      <c r="DQ98" s="5"/>
      <c r="DR98" s="5"/>
      <c r="DS98" s="5"/>
      <c r="DT98" s="5"/>
      <c r="DU98" s="5"/>
      <c r="DV98" s="5"/>
      <c r="DW98" s="5"/>
      <c r="DX98" s="5"/>
      <c r="DY98" s="5"/>
      <c r="DZ98" s="5"/>
      <c r="EA98" s="5"/>
      <c r="EB98" s="5"/>
      <c r="EC98" s="5"/>
      <c r="ED98" s="5"/>
      <c r="EE98" s="5"/>
      <c r="EF98" s="5"/>
      <c r="EG98" s="5"/>
      <c r="EH98" s="5"/>
      <c r="EI98" s="5"/>
      <c r="EJ98" s="5"/>
      <c r="EK98" s="5"/>
      <c r="EL98" s="5"/>
      <c r="EM98" s="5"/>
      <c r="EN98" s="5"/>
      <c r="EO98" s="5"/>
      <c r="EP98" s="5"/>
      <c r="EQ98" s="5"/>
      <c r="ER98" s="5"/>
      <c r="ES98" s="5"/>
      <c r="ET98" s="5"/>
      <c r="EU98" s="5"/>
      <c r="EV98" s="5"/>
      <c r="EW98" s="5"/>
      <c r="EX98" s="5"/>
      <c r="EY98" s="5"/>
      <c r="EZ98" s="5"/>
      <c r="FA98" s="5"/>
      <c r="FB98" s="5"/>
      <c r="FC98" s="5"/>
      <c r="FD98" s="5"/>
      <c r="FE98" s="5"/>
      <c r="FF98" s="5"/>
      <c r="FG98" s="5"/>
      <c r="FH98" s="5"/>
      <c r="FI98" s="5"/>
      <c r="FJ98" s="5"/>
      <c r="FK98" s="5"/>
      <c r="FL98" s="5"/>
      <c r="FM98" s="5"/>
      <c r="FN98" s="5"/>
      <c r="FO98" s="5"/>
      <c r="FP98" s="5"/>
      <c r="FQ98" s="5"/>
      <c r="FR98" s="5"/>
      <c r="FS98" s="5"/>
      <c r="FT98" s="5"/>
      <c r="FU98" s="5"/>
      <c r="FV98" s="5"/>
      <c r="FW98" s="5"/>
      <c r="FX98" s="5"/>
      <c r="FY98" s="5"/>
      <c r="FZ98" s="5"/>
      <c r="GA98" s="5"/>
      <c r="GB98" s="5"/>
      <c r="GC98" s="5"/>
      <c r="GD98" s="5"/>
      <c r="GE98" s="5"/>
      <c r="GF98" s="5"/>
      <c r="GG98" s="5"/>
      <c r="GH98" s="5"/>
      <c r="GI98" s="5"/>
      <c r="GJ98" s="5"/>
      <c r="GK98" s="5"/>
      <c r="GL98" s="5"/>
      <c r="GM98" s="5"/>
      <c r="GN98" s="5"/>
      <c r="GO98" s="5"/>
      <c r="GP98" s="5"/>
      <c r="GQ98" s="5"/>
      <c r="GR98" s="5"/>
      <c r="GS98" s="5"/>
      <c r="GT98" s="5"/>
      <c r="GU98" s="5"/>
      <c r="GV98" s="5"/>
      <c r="GW98" s="5"/>
      <c r="GX98" s="5"/>
      <c r="GY98" s="5"/>
      <c r="GZ98" s="5"/>
      <c r="HA98" s="5"/>
      <c r="HB98" s="5"/>
      <c r="HC98" s="5"/>
      <c r="HD98" s="5"/>
      <c r="HE98" s="5"/>
      <c r="HF98" s="5"/>
      <c r="HG98" s="5"/>
      <c r="HH98" s="5"/>
      <c r="HI98" s="5"/>
      <c r="HJ98" s="5"/>
      <c r="HK98" s="5"/>
      <c r="HL98" s="5"/>
      <c r="HM98" s="5"/>
      <c r="HN98" s="5"/>
      <c r="HO98" s="5"/>
      <c r="HP98" s="5"/>
      <c r="HQ98" s="5"/>
      <c r="HR98" s="5"/>
      <c r="HS98" s="5"/>
      <c r="HT98" s="5"/>
      <c r="HU98" s="5"/>
      <c r="HV98" s="5"/>
      <c r="HW98" s="5"/>
      <c r="HX98" s="5"/>
      <c r="HY98" s="5"/>
      <c r="HZ98" s="5"/>
      <c r="IA98" s="5"/>
      <c r="IB98" s="5"/>
      <c r="IC98" s="5"/>
      <c r="ID98" s="5"/>
      <c r="IE98" s="5"/>
      <c r="IF98" s="5"/>
      <c r="IG98" s="5"/>
      <c r="IH98" s="5"/>
      <c r="II98" s="5"/>
      <c r="IJ98" s="5"/>
      <c r="IK98" s="5"/>
      <c r="IL98" s="5"/>
      <c r="IM98" s="5"/>
      <c r="IN98" s="5"/>
      <c r="IO98" s="5"/>
      <c r="IP98" s="5"/>
      <c r="IQ98" s="5"/>
      <c r="IR98" s="5"/>
      <c r="IS98" s="5"/>
      <c r="IT98" s="5"/>
      <c r="IU98" s="5"/>
      <c r="IV98" s="5"/>
    </row>
    <row r="99" spans="1:256" s="129" customFormat="1" ht="24.95" customHeight="1" x14ac:dyDescent="0.25">
      <c r="A99" s="5"/>
      <c r="B99" s="373"/>
      <c r="C99" s="373"/>
      <c r="D99" s="404"/>
      <c r="E99" s="404"/>
      <c r="F99" s="404"/>
      <c r="G99" s="404"/>
      <c r="H99" s="404"/>
      <c r="I99" s="404"/>
      <c r="J99" s="404"/>
      <c r="K99" s="404"/>
      <c r="L99" s="404"/>
      <c r="M99" s="404"/>
      <c r="N99" s="404"/>
      <c r="O99" s="404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  <c r="BO99" s="5"/>
      <c r="BP99" s="5"/>
      <c r="BQ99" s="5"/>
      <c r="BR99" s="5"/>
      <c r="BS99" s="5"/>
      <c r="BT99" s="5"/>
      <c r="BU99" s="5"/>
      <c r="BV99" s="5"/>
      <c r="BW99" s="5"/>
      <c r="BX99" s="5"/>
      <c r="BY99" s="5"/>
      <c r="BZ99" s="5"/>
      <c r="CA99" s="5"/>
      <c r="CB99" s="5"/>
      <c r="CC99" s="5"/>
      <c r="CD99" s="5"/>
      <c r="CE99" s="5"/>
      <c r="CF99" s="5"/>
      <c r="CG99" s="5"/>
      <c r="CH99" s="5"/>
      <c r="CI99" s="5"/>
      <c r="CJ99" s="5"/>
      <c r="CK99" s="5"/>
      <c r="CL99" s="5"/>
      <c r="CM99" s="5"/>
      <c r="CN99" s="5"/>
      <c r="CO99" s="5"/>
      <c r="CP99" s="5"/>
      <c r="CQ99" s="5"/>
      <c r="CR99" s="5"/>
      <c r="CS99" s="5"/>
      <c r="CT99" s="5"/>
      <c r="CU99" s="5"/>
      <c r="CV99" s="5"/>
      <c r="CW99" s="5"/>
      <c r="CX99" s="5"/>
      <c r="CY99" s="5"/>
      <c r="CZ99" s="5"/>
      <c r="DA99" s="5"/>
      <c r="DB99" s="5"/>
      <c r="DC99" s="5"/>
      <c r="DD99" s="5"/>
      <c r="DE99" s="5"/>
      <c r="DF99" s="5"/>
      <c r="DG99" s="5"/>
      <c r="DH99" s="5"/>
      <c r="DI99" s="5"/>
      <c r="DJ99" s="5"/>
      <c r="DK99" s="5"/>
      <c r="DL99" s="5"/>
      <c r="DM99" s="5"/>
      <c r="DN99" s="5"/>
      <c r="DO99" s="5"/>
      <c r="DP99" s="5"/>
      <c r="DQ99" s="5"/>
      <c r="DR99" s="5"/>
      <c r="DS99" s="5"/>
      <c r="DT99" s="5"/>
      <c r="DU99" s="5"/>
      <c r="DV99" s="5"/>
      <c r="DW99" s="5"/>
      <c r="DX99" s="5"/>
      <c r="DY99" s="5"/>
      <c r="DZ99" s="5"/>
      <c r="EA99" s="5"/>
      <c r="EB99" s="5"/>
      <c r="EC99" s="5"/>
      <c r="ED99" s="5"/>
      <c r="EE99" s="5"/>
      <c r="EF99" s="5"/>
      <c r="EG99" s="5"/>
      <c r="EH99" s="5"/>
      <c r="EI99" s="5"/>
      <c r="EJ99" s="5"/>
      <c r="EK99" s="5"/>
      <c r="EL99" s="5"/>
      <c r="EM99" s="5"/>
      <c r="EN99" s="5"/>
      <c r="EO99" s="5"/>
      <c r="EP99" s="5"/>
      <c r="EQ99" s="5"/>
      <c r="ER99" s="5"/>
      <c r="ES99" s="5"/>
      <c r="ET99" s="5"/>
      <c r="EU99" s="5"/>
      <c r="EV99" s="5"/>
      <c r="EW99" s="5"/>
      <c r="EX99" s="5"/>
      <c r="EY99" s="5"/>
      <c r="EZ99" s="5"/>
      <c r="FA99" s="5"/>
      <c r="FB99" s="5"/>
      <c r="FC99" s="5"/>
      <c r="FD99" s="5"/>
      <c r="FE99" s="5"/>
      <c r="FF99" s="5"/>
      <c r="FG99" s="5"/>
      <c r="FH99" s="5"/>
      <c r="FI99" s="5"/>
      <c r="FJ99" s="5"/>
      <c r="FK99" s="5"/>
      <c r="FL99" s="5"/>
      <c r="FM99" s="5"/>
      <c r="FN99" s="5"/>
      <c r="FO99" s="5"/>
      <c r="FP99" s="5"/>
      <c r="FQ99" s="5"/>
      <c r="FR99" s="5"/>
      <c r="FS99" s="5"/>
      <c r="FT99" s="5"/>
      <c r="FU99" s="5"/>
      <c r="FV99" s="5"/>
      <c r="FW99" s="5"/>
      <c r="FX99" s="5"/>
      <c r="FY99" s="5"/>
      <c r="FZ99" s="5"/>
      <c r="GA99" s="5"/>
      <c r="GB99" s="5"/>
      <c r="GC99" s="5"/>
      <c r="GD99" s="5"/>
      <c r="GE99" s="5"/>
      <c r="GF99" s="5"/>
      <c r="GG99" s="5"/>
      <c r="GH99" s="5"/>
      <c r="GI99" s="5"/>
      <c r="GJ99" s="5"/>
      <c r="GK99" s="5"/>
      <c r="GL99" s="5"/>
      <c r="GM99" s="5"/>
      <c r="GN99" s="5"/>
      <c r="GO99" s="5"/>
      <c r="GP99" s="5"/>
      <c r="GQ99" s="5"/>
      <c r="GR99" s="5"/>
      <c r="GS99" s="5"/>
      <c r="GT99" s="5"/>
      <c r="GU99" s="5"/>
      <c r="GV99" s="5"/>
      <c r="GW99" s="5"/>
      <c r="GX99" s="5"/>
      <c r="GY99" s="5"/>
      <c r="GZ99" s="5"/>
      <c r="HA99" s="5"/>
      <c r="HB99" s="5"/>
      <c r="HC99" s="5"/>
      <c r="HD99" s="5"/>
      <c r="HE99" s="5"/>
      <c r="HF99" s="5"/>
      <c r="HG99" s="5"/>
      <c r="HH99" s="5"/>
      <c r="HI99" s="5"/>
      <c r="HJ99" s="5"/>
      <c r="HK99" s="5"/>
      <c r="HL99" s="5"/>
      <c r="HM99" s="5"/>
      <c r="HN99" s="5"/>
      <c r="HO99" s="5"/>
      <c r="HP99" s="5"/>
      <c r="HQ99" s="5"/>
      <c r="HR99" s="5"/>
      <c r="HS99" s="5"/>
      <c r="HT99" s="5"/>
      <c r="HU99" s="5"/>
      <c r="HV99" s="5"/>
      <c r="HW99" s="5"/>
      <c r="HX99" s="5"/>
      <c r="HY99" s="5"/>
      <c r="HZ99" s="5"/>
      <c r="IA99" s="5"/>
      <c r="IB99" s="5"/>
      <c r="IC99" s="5"/>
      <c r="ID99" s="5"/>
      <c r="IE99" s="5"/>
      <c r="IF99" s="5"/>
      <c r="IG99" s="5"/>
      <c r="IH99" s="5"/>
      <c r="II99" s="5"/>
      <c r="IJ99" s="5"/>
      <c r="IK99" s="5"/>
      <c r="IL99" s="5"/>
      <c r="IM99" s="5"/>
      <c r="IN99" s="5"/>
      <c r="IO99" s="5"/>
      <c r="IP99" s="5"/>
      <c r="IQ99" s="5"/>
      <c r="IR99" s="5"/>
      <c r="IS99" s="5"/>
      <c r="IT99" s="5"/>
      <c r="IU99" s="5"/>
      <c r="IV99" s="5"/>
    </row>
    <row r="100" spans="1:256" s="129" customFormat="1" ht="24.95" customHeight="1" x14ac:dyDescent="0.2">
      <c r="A100" s="5"/>
      <c r="B100" s="5"/>
      <c r="C100" s="5"/>
      <c r="D100" s="5"/>
      <c r="E100" s="5"/>
      <c r="F100" s="5"/>
      <c r="G100" s="620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  <c r="BO100" s="5"/>
      <c r="BP100" s="5"/>
      <c r="BQ100" s="5"/>
      <c r="BR100" s="5"/>
      <c r="BS100" s="5"/>
      <c r="BT100" s="5"/>
      <c r="BU100" s="5"/>
      <c r="BV100" s="5"/>
      <c r="BW100" s="5"/>
      <c r="BX100" s="5"/>
      <c r="BY100" s="5"/>
      <c r="BZ100" s="5"/>
      <c r="CA100" s="5"/>
      <c r="CB100" s="5"/>
      <c r="CC100" s="5"/>
      <c r="CD100" s="5"/>
      <c r="CE100" s="5"/>
      <c r="CF100" s="5"/>
      <c r="CG100" s="5"/>
      <c r="CH100" s="5"/>
      <c r="CI100" s="5"/>
      <c r="CJ100" s="5"/>
      <c r="CK100" s="5"/>
      <c r="CL100" s="5"/>
      <c r="CM100" s="5"/>
      <c r="CN100" s="5"/>
      <c r="CO100" s="5"/>
      <c r="CP100" s="5"/>
      <c r="CQ100" s="5"/>
      <c r="CR100" s="5"/>
      <c r="CS100" s="5"/>
      <c r="CT100" s="5"/>
      <c r="CU100" s="5"/>
      <c r="CV100" s="5"/>
      <c r="CW100" s="5"/>
      <c r="CX100" s="5"/>
      <c r="CY100" s="5"/>
      <c r="CZ100" s="5"/>
      <c r="DA100" s="5"/>
      <c r="DB100" s="5"/>
      <c r="DC100" s="5"/>
      <c r="DD100" s="5"/>
      <c r="DE100" s="5"/>
      <c r="DF100" s="5"/>
      <c r="DG100" s="5"/>
      <c r="DH100" s="5"/>
      <c r="DI100" s="5"/>
      <c r="DJ100" s="5"/>
      <c r="DK100" s="5"/>
      <c r="DL100" s="5"/>
      <c r="DM100" s="5"/>
      <c r="DN100" s="5"/>
      <c r="DO100" s="5"/>
      <c r="DP100" s="5"/>
      <c r="DQ100" s="5"/>
      <c r="DR100" s="5"/>
      <c r="DS100" s="5"/>
      <c r="DT100" s="5"/>
      <c r="DU100" s="5"/>
      <c r="DV100" s="5"/>
      <c r="DW100" s="5"/>
      <c r="DX100" s="5"/>
      <c r="DY100" s="5"/>
      <c r="DZ100" s="5"/>
      <c r="EA100" s="5"/>
      <c r="EB100" s="5"/>
      <c r="EC100" s="5"/>
      <c r="ED100" s="5"/>
      <c r="EE100" s="5"/>
      <c r="EF100" s="5"/>
      <c r="EG100" s="5"/>
      <c r="EH100" s="5"/>
      <c r="EI100" s="5"/>
      <c r="EJ100" s="5"/>
      <c r="EK100" s="5"/>
      <c r="EL100" s="5"/>
      <c r="EM100" s="5"/>
      <c r="EN100" s="5"/>
      <c r="EO100" s="5"/>
      <c r="EP100" s="5"/>
      <c r="EQ100" s="5"/>
      <c r="ER100" s="5"/>
      <c r="ES100" s="5"/>
      <c r="ET100" s="5"/>
      <c r="EU100" s="5"/>
      <c r="EV100" s="5"/>
      <c r="EW100" s="5"/>
      <c r="EX100" s="5"/>
      <c r="EY100" s="5"/>
      <c r="EZ100" s="5"/>
      <c r="FA100" s="5"/>
      <c r="FB100" s="5"/>
      <c r="FC100" s="5"/>
      <c r="FD100" s="5"/>
      <c r="FE100" s="5"/>
      <c r="FF100" s="5"/>
      <c r="FG100" s="5"/>
      <c r="FH100" s="5"/>
      <c r="FI100" s="5"/>
      <c r="FJ100" s="5"/>
      <c r="FK100" s="5"/>
      <c r="FL100" s="5"/>
      <c r="FM100" s="5"/>
      <c r="FN100" s="5"/>
      <c r="FO100" s="5"/>
      <c r="FP100" s="5"/>
      <c r="FQ100" s="5"/>
      <c r="FR100" s="5"/>
      <c r="FS100" s="5"/>
      <c r="FT100" s="5"/>
      <c r="FU100" s="5"/>
      <c r="FV100" s="5"/>
      <c r="FW100" s="5"/>
      <c r="FX100" s="5"/>
      <c r="FY100" s="5"/>
      <c r="FZ100" s="5"/>
      <c r="GA100" s="5"/>
      <c r="GB100" s="5"/>
      <c r="GC100" s="5"/>
      <c r="GD100" s="5"/>
      <c r="GE100" s="5"/>
      <c r="GF100" s="5"/>
      <c r="GG100" s="5"/>
      <c r="GH100" s="5"/>
      <c r="GI100" s="5"/>
      <c r="GJ100" s="5"/>
      <c r="GK100" s="5"/>
      <c r="GL100" s="5"/>
      <c r="GM100" s="5"/>
      <c r="GN100" s="5"/>
      <c r="GO100" s="5"/>
      <c r="GP100" s="5"/>
      <c r="GQ100" s="5"/>
      <c r="GR100" s="5"/>
      <c r="GS100" s="5"/>
      <c r="GT100" s="5"/>
      <c r="GU100" s="5"/>
      <c r="GV100" s="5"/>
      <c r="GW100" s="5"/>
      <c r="GX100" s="5"/>
      <c r="GY100" s="5"/>
      <c r="GZ100" s="5"/>
      <c r="HA100" s="5"/>
      <c r="HB100" s="5"/>
      <c r="HC100" s="5"/>
      <c r="HD100" s="5"/>
      <c r="HE100" s="5"/>
      <c r="HF100" s="5"/>
      <c r="HG100" s="5"/>
      <c r="HH100" s="5"/>
      <c r="HI100" s="5"/>
      <c r="HJ100" s="5"/>
      <c r="HK100" s="5"/>
      <c r="HL100" s="5"/>
      <c r="HM100" s="5"/>
      <c r="HN100" s="5"/>
      <c r="HO100" s="5"/>
      <c r="HP100" s="5"/>
      <c r="HQ100" s="5"/>
      <c r="HR100" s="5"/>
      <c r="HS100" s="5"/>
      <c r="HT100" s="5"/>
      <c r="HU100" s="5"/>
      <c r="HV100" s="5"/>
      <c r="HW100" s="5"/>
      <c r="HX100" s="5"/>
      <c r="HY100" s="5"/>
      <c r="HZ100" s="5"/>
      <c r="IA100" s="5"/>
      <c r="IB100" s="5"/>
      <c r="IC100" s="5"/>
      <c r="ID100" s="5"/>
      <c r="IE100" s="5"/>
      <c r="IF100" s="5"/>
      <c r="IG100" s="5"/>
      <c r="IH100" s="5"/>
      <c r="II100" s="5"/>
      <c r="IJ100" s="5"/>
      <c r="IK100" s="5"/>
      <c r="IL100" s="5"/>
      <c r="IM100" s="5"/>
      <c r="IN100" s="5"/>
      <c r="IO100" s="5"/>
      <c r="IP100" s="5"/>
      <c r="IQ100" s="5"/>
      <c r="IR100" s="5"/>
      <c r="IS100" s="5"/>
      <c r="IT100" s="5"/>
      <c r="IU100" s="5"/>
      <c r="IV100" s="5"/>
    </row>
    <row r="101" spans="1:256" s="129" customFormat="1" ht="24.95" customHeight="1" x14ac:dyDescent="0.2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  <c r="BO101" s="5"/>
      <c r="BP101" s="5"/>
      <c r="BQ101" s="5"/>
      <c r="BR101" s="5"/>
      <c r="BS101" s="5"/>
      <c r="BT101" s="5"/>
      <c r="BU101" s="5"/>
      <c r="BV101" s="5"/>
      <c r="BW101" s="5"/>
      <c r="BX101" s="5"/>
      <c r="BY101" s="5"/>
      <c r="BZ101" s="5"/>
      <c r="CA101" s="5"/>
      <c r="CB101" s="5"/>
      <c r="CC101" s="5"/>
      <c r="CD101" s="5"/>
      <c r="CE101" s="5"/>
      <c r="CF101" s="5"/>
      <c r="CG101" s="5"/>
      <c r="CH101" s="5"/>
      <c r="CI101" s="5"/>
      <c r="CJ101" s="5"/>
      <c r="CK101" s="5"/>
      <c r="CL101" s="5"/>
      <c r="CM101" s="5"/>
      <c r="CN101" s="5"/>
      <c r="CO101" s="5"/>
      <c r="CP101" s="5"/>
      <c r="CQ101" s="5"/>
      <c r="CR101" s="5"/>
      <c r="CS101" s="5"/>
      <c r="CT101" s="5"/>
      <c r="CU101" s="5"/>
      <c r="CV101" s="5"/>
      <c r="CW101" s="5"/>
      <c r="CX101" s="5"/>
      <c r="CY101" s="5"/>
      <c r="CZ101" s="5"/>
      <c r="DA101" s="5"/>
      <c r="DB101" s="5"/>
      <c r="DC101" s="5"/>
      <c r="DD101" s="5"/>
      <c r="DE101" s="5"/>
      <c r="DF101" s="5"/>
      <c r="DG101" s="5"/>
      <c r="DH101" s="5"/>
      <c r="DI101" s="5"/>
      <c r="DJ101" s="5"/>
      <c r="DK101" s="5"/>
      <c r="DL101" s="5"/>
      <c r="DM101" s="5"/>
      <c r="DN101" s="5"/>
      <c r="DO101" s="5"/>
      <c r="DP101" s="5"/>
      <c r="DQ101" s="5"/>
      <c r="DR101" s="5"/>
      <c r="DS101" s="5"/>
      <c r="DT101" s="5"/>
      <c r="DU101" s="5"/>
      <c r="DV101" s="5"/>
      <c r="DW101" s="5"/>
      <c r="DX101" s="5"/>
      <c r="DY101" s="5"/>
      <c r="DZ101" s="5"/>
      <c r="EA101" s="5"/>
      <c r="EB101" s="5"/>
      <c r="EC101" s="5"/>
      <c r="ED101" s="5"/>
      <c r="EE101" s="5"/>
      <c r="EF101" s="5"/>
      <c r="EG101" s="5"/>
      <c r="EH101" s="5"/>
      <c r="EI101" s="5"/>
      <c r="EJ101" s="5"/>
      <c r="EK101" s="5"/>
      <c r="EL101" s="5"/>
      <c r="EM101" s="5"/>
      <c r="EN101" s="5"/>
      <c r="EO101" s="5"/>
      <c r="EP101" s="5"/>
      <c r="EQ101" s="5"/>
      <c r="ER101" s="5"/>
      <c r="ES101" s="5"/>
      <c r="ET101" s="5"/>
      <c r="EU101" s="5"/>
      <c r="EV101" s="5"/>
      <c r="EW101" s="5"/>
      <c r="EX101" s="5"/>
      <c r="EY101" s="5"/>
      <c r="EZ101" s="5"/>
      <c r="FA101" s="5"/>
      <c r="FB101" s="5"/>
      <c r="FC101" s="5"/>
      <c r="FD101" s="5"/>
      <c r="FE101" s="5"/>
      <c r="FF101" s="5"/>
      <c r="FG101" s="5"/>
      <c r="FH101" s="5"/>
      <c r="FI101" s="5"/>
      <c r="FJ101" s="5"/>
      <c r="FK101" s="5"/>
      <c r="FL101" s="5"/>
      <c r="FM101" s="5"/>
      <c r="FN101" s="5"/>
      <c r="FO101" s="5"/>
      <c r="FP101" s="5"/>
      <c r="FQ101" s="5"/>
      <c r="FR101" s="5"/>
      <c r="FS101" s="5"/>
      <c r="FT101" s="5"/>
      <c r="FU101" s="5"/>
      <c r="FV101" s="5"/>
      <c r="FW101" s="5"/>
      <c r="FX101" s="5"/>
      <c r="FY101" s="5"/>
      <c r="FZ101" s="5"/>
      <c r="GA101" s="5"/>
      <c r="GB101" s="5"/>
      <c r="GC101" s="5"/>
      <c r="GD101" s="5"/>
      <c r="GE101" s="5"/>
      <c r="GF101" s="5"/>
      <c r="GG101" s="5"/>
      <c r="GH101" s="5"/>
      <c r="GI101" s="5"/>
      <c r="GJ101" s="5"/>
      <c r="GK101" s="5"/>
      <c r="GL101" s="5"/>
      <c r="GM101" s="5"/>
      <c r="GN101" s="5"/>
      <c r="GO101" s="5"/>
      <c r="GP101" s="5"/>
      <c r="GQ101" s="5"/>
      <c r="GR101" s="5"/>
      <c r="GS101" s="5"/>
      <c r="GT101" s="5"/>
      <c r="GU101" s="5"/>
      <c r="GV101" s="5"/>
      <c r="GW101" s="5"/>
      <c r="GX101" s="5"/>
      <c r="GY101" s="5"/>
      <c r="GZ101" s="5"/>
      <c r="HA101" s="5"/>
      <c r="HB101" s="5"/>
      <c r="HC101" s="5"/>
      <c r="HD101" s="5"/>
      <c r="HE101" s="5"/>
      <c r="HF101" s="5"/>
      <c r="HG101" s="5"/>
      <c r="HH101" s="5"/>
      <c r="HI101" s="5"/>
      <c r="HJ101" s="5"/>
      <c r="HK101" s="5"/>
      <c r="HL101" s="5"/>
      <c r="HM101" s="5"/>
      <c r="HN101" s="5"/>
      <c r="HO101" s="5"/>
      <c r="HP101" s="5"/>
      <c r="HQ101" s="5"/>
      <c r="HR101" s="5"/>
      <c r="HS101" s="5"/>
      <c r="HT101" s="5"/>
      <c r="HU101" s="5"/>
      <c r="HV101" s="5"/>
      <c r="HW101" s="5"/>
      <c r="HX101" s="5"/>
      <c r="HY101" s="5"/>
      <c r="HZ101" s="5"/>
      <c r="IA101" s="5"/>
      <c r="IB101" s="5"/>
      <c r="IC101" s="5"/>
      <c r="ID101" s="5"/>
      <c r="IE101" s="5"/>
      <c r="IF101" s="5"/>
      <c r="IG101" s="5"/>
      <c r="IH101" s="5"/>
      <c r="II101" s="5"/>
      <c r="IJ101" s="5"/>
      <c r="IK101" s="5"/>
      <c r="IL101" s="5"/>
      <c r="IM101" s="5"/>
      <c r="IN101" s="5"/>
      <c r="IO101" s="5"/>
      <c r="IP101" s="5"/>
      <c r="IQ101" s="5"/>
      <c r="IR101" s="5"/>
      <c r="IS101" s="5"/>
      <c r="IT101" s="5"/>
      <c r="IU101" s="5"/>
      <c r="IV101" s="5"/>
    </row>
    <row r="102" spans="1:256" s="129" customFormat="1" ht="24.95" customHeight="1" x14ac:dyDescent="0.2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  <c r="BO102" s="5"/>
      <c r="BP102" s="5"/>
      <c r="BQ102" s="5"/>
      <c r="BR102" s="5"/>
      <c r="BS102" s="5"/>
      <c r="BT102" s="5"/>
      <c r="BU102" s="5"/>
      <c r="BV102" s="5"/>
      <c r="BW102" s="5"/>
      <c r="BX102" s="5"/>
      <c r="BY102" s="5"/>
      <c r="BZ102" s="5"/>
      <c r="CA102" s="5"/>
      <c r="CB102" s="5"/>
      <c r="CC102" s="5"/>
      <c r="CD102" s="5"/>
      <c r="CE102" s="5"/>
      <c r="CF102" s="5"/>
      <c r="CG102" s="5"/>
      <c r="CH102" s="5"/>
      <c r="CI102" s="5"/>
      <c r="CJ102" s="5"/>
      <c r="CK102" s="5"/>
      <c r="CL102" s="5"/>
      <c r="CM102" s="5"/>
      <c r="CN102" s="5"/>
      <c r="CO102" s="5"/>
      <c r="CP102" s="5"/>
      <c r="CQ102" s="5"/>
      <c r="CR102" s="5"/>
      <c r="CS102" s="5"/>
      <c r="CT102" s="5"/>
      <c r="CU102" s="5"/>
      <c r="CV102" s="5"/>
      <c r="CW102" s="5"/>
      <c r="CX102" s="5"/>
      <c r="CY102" s="5"/>
      <c r="CZ102" s="5"/>
      <c r="DA102" s="5"/>
      <c r="DB102" s="5"/>
      <c r="DC102" s="5"/>
      <c r="DD102" s="5"/>
      <c r="DE102" s="5"/>
      <c r="DF102" s="5"/>
      <c r="DG102" s="5"/>
      <c r="DH102" s="5"/>
      <c r="DI102" s="5"/>
      <c r="DJ102" s="5"/>
      <c r="DK102" s="5"/>
      <c r="DL102" s="5"/>
      <c r="DM102" s="5"/>
      <c r="DN102" s="5"/>
      <c r="DO102" s="5"/>
      <c r="DP102" s="5"/>
      <c r="DQ102" s="5"/>
      <c r="DR102" s="5"/>
      <c r="DS102" s="5"/>
      <c r="DT102" s="5"/>
      <c r="DU102" s="5"/>
      <c r="DV102" s="5"/>
      <c r="DW102" s="5"/>
      <c r="DX102" s="5"/>
      <c r="DY102" s="5"/>
      <c r="DZ102" s="5"/>
      <c r="EA102" s="5"/>
      <c r="EB102" s="5"/>
      <c r="EC102" s="5"/>
      <c r="ED102" s="5"/>
      <c r="EE102" s="5"/>
      <c r="EF102" s="5"/>
      <c r="EG102" s="5"/>
      <c r="EH102" s="5"/>
      <c r="EI102" s="5"/>
      <c r="EJ102" s="5"/>
      <c r="EK102" s="5"/>
      <c r="EL102" s="5"/>
      <c r="EM102" s="5"/>
      <c r="EN102" s="5"/>
      <c r="EO102" s="5"/>
      <c r="EP102" s="5"/>
      <c r="EQ102" s="5"/>
      <c r="ER102" s="5"/>
      <c r="ES102" s="5"/>
      <c r="ET102" s="5"/>
      <c r="EU102" s="5"/>
      <c r="EV102" s="5"/>
      <c r="EW102" s="5"/>
      <c r="EX102" s="5"/>
      <c r="EY102" s="5"/>
      <c r="EZ102" s="5"/>
      <c r="FA102" s="5"/>
      <c r="FB102" s="5"/>
      <c r="FC102" s="5"/>
      <c r="FD102" s="5"/>
      <c r="FE102" s="5"/>
      <c r="FF102" s="5"/>
      <c r="FG102" s="5"/>
      <c r="FH102" s="5"/>
      <c r="FI102" s="5"/>
      <c r="FJ102" s="5"/>
      <c r="FK102" s="5"/>
      <c r="FL102" s="5"/>
      <c r="FM102" s="5"/>
      <c r="FN102" s="5"/>
      <c r="FO102" s="5"/>
      <c r="FP102" s="5"/>
      <c r="FQ102" s="5"/>
      <c r="FR102" s="5"/>
      <c r="FS102" s="5"/>
      <c r="FT102" s="5"/>
      <c r="FU102" s="5"/>
      <c r="FV102" s="5"/>
      <c r="FW102" s="5"/>
      <c r="FX102" s="5"/>
      <c r="FY102" s="5"/>
      <c r="FZ102" s="5"/>
      <c r="GA102" s="5"/>
      <c r="GB102" s="5"/>
      <c r="GC102" s="5"/>
      <c r="GD102" s="5"/>
      <c r="GE102" s="5"/>
      <c r="GF102" s="5"/>
      <c r="GG102" s="5"/>
      <c r="GH102" s="5"/>
      <c r="GI102" s="5"/>
      <c r="GJ102" s="5"/>
      <c r="GK102" s="5"/>
      <c r="GL102" s="5"/>
      <c r="GM102" s="5"/>
      <c r="GN102" s="5"/>
      <c r="GO102" s="5"/>
      <c r="GP102" s="5"/>
      <c r="GQ102" s="5"/>
      <c r="GR102" s="5"/>
      <c r="GS102" s="5"/>
      <c r="GT102" s="5"/>
      <c r="GU102" s="5"/>
      <c r="GV102" s="5"/>
      <c r="GW102" s="5"/>
      <c r="GX102" s="5"/>
      <c r="GY102" s="5"/>
      <c r="GZ102" s="5"/>
      <c r="HA102" s="5"/>
      <c r="HB102" s="5"/>
      <c r="HC102" s="5"/>
      <c r="HD102" s="5"/>
      <c r="HE102" s="5"/>
      <c r="HF102" s="5"/>
      <c r="HG102" s="5"/>
      <c r="HH102" s="5"/>
      <c r="HI102" s="5"/>
      <c r="HJ102" s="5"/>
      <c r="HK102" s="5"/>
      <c r="HL102" s="5"/>
      <c r="HM102" s="5"/>
      <c r="HN102" s="5"/>
      <c r="HO102" s="5"/>
      <c r="HP102" s="5"/>
      <c r="HQ102" s="5"/>
      <c r="HR102" s="5"/>
      <c r="HS102" s="5"/>
      <c r="HT102" s="5"/>
      <c r="HU102" s="5"/>
      <c r="HV102" s="5"/>
      <c r="HW102" s="5"/>
      <c r="HX102" s="5"/>
      <c r="HY102" s="5"/>
      <c r="HZ102" s="5"/>
      <c r="IA102" s="5"/>
      <c r="IB102" s="5"/>
      <c r="IC102" s="5"/>
      <c r="ID102" s="5"/>
      <c r="IE102" s="5"/>
      <c r="IF102" s="5"/>
      <c r="IG102" s="5"/>
      <c r="IH102" s="5"/>
      <c r="II102" s="5"/>
      <c r="IJ102" s="5"/>
      <c r="IK102" s="5"/>
      <c r="IL102" s="5"/>
      <c r="IM102" s="5"/>
      <c r="IN102" s="5"/>
      <c r="IO102" s="5"/>
      <c r="IP102" s="5"/>
      <c r="IQ102" s="5"/>
      <c r="IR102" s="5"/>
      <c r="IS102" s="5"/>
      <c r="IT102" s="5"/>
      <c r="IU102" s="5"/>
      <c r="IV102" s="5"/>
    </row>
    <row r="103" spans="1:256" s="129" customFormat="1" ht="24.95" customHeight="1" x14ac:dyDescent="0.2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  <c r="BO103" s="5"/>
      <c r="BP103" s="5"/>
      <c r="BQ103" s="5"/>
      <c r="BR103" s="5"/>
      <c r="BS103" s="5"/>
      <c r="BT103" s="5"/>
      <c r="BU103" s="5"/>
      <c r="BV103" s="5"/>
      <c r="BW103" s="5"/>
      <c r="BX103" s="5"/>
      <c r="BY103" s="5"/>
      <c r="BZ103" s="5"/>
      <c r="CA103" s="5"/>
      <c r="CB103" s="5"/>
      <c r="CC103" s="5"/>
      <c r="CD103" s="5"/>
      <c r="CE103" s="5"/>
      <c r="CF103" s="5"/>
      <c r="CG103" s="5"/>
      <c r="CH103" s="5"/>
      <c r="CI103" s="5"/>
      <c r="CJ103" s="5"/>
      <c r="CK103" s="5"/>
      <c r="CL103" s="5"/>
      <c r="CM103" s="5"/>
      <c r="CN103" s="5"/>
      <c r="CO103" s="5"/>
      <c r="CP103" s="5"/>
      <c r="CQ103" s="5"/>
      <c r="CR103" s="5"/>
      <c r="CS103" s="5"/>
      <c r="CT103" s="5"/>
      <c r="CU103" s="5"/>
      <c r="CV103" s="5"/>
      <c r="CW103" s="5"/>
      <c r="CX103" s="5"/>
      <c r="CY103" s="5"/>
      <c r="CZ103" s="5"/>
      <c r="DA103" s="5"/>
      <c r="DB103" s="5"/>
      <c r="DC103" s="5"/>
      <c r="DD103" s="5"/>
      <c r="DE103" s="5"/>
      <c r="DF103" s="5"/>
      <c r="DG103" s="5"/>
      <c r="DH103" s="5"/>
      <c r="DI103" s="5"/>
      <c r="DJ103" s="5"/>
      <c r="DK103" s="5"/>
      <c r="DL103" s="5"/>
      <c r="DM103" s="5"/>
      <c r="DN103" s="5"/>
      <c r="DO103" s="5"/>
      <c r="DP103" s="5"/>
      <c r="DQ103" s="5"/>
      <c r="DR103" s="5"/>
      <c r="DS103" s="5"/>
      <c r="DT103" s="5"/>
      <c r="DU103" s="5"/>
      <c r="DV103" s="5"/>
      <c r="DW103" s="5"/>
      <c r="DX103" s="5"/>
      <c r="DY103" s="5"/>
      <c r="DZ103" s="5"/>
      <c r="EA103" s="5"/>
      <c r="EB103" s="5"/>
      <c r="EC103" s="5"/>
      <c r="ED103" s="5"/>
      <c r="EE103" s="5"/>
      <c r="EF103" s="5"/>
      <c r="EG103" s="5"/>
      <c r="EH103" s="5"/>
      <c r="EI103" s="5"/>
      <c r="EJ103" s="5"/>
      <c r="EK103" s="5"/>
      <c r="EL103" s="5"/>
      <c r="EM103" s="5"/>
      <c r="EN103" s="5"/>
      <c r="EO103" s="5"/>
      <c r="EP103" s="5"/>
      <c r="EQ103" s="5"/>
      <c r="ER103" s="5"/>
      <c r="ES103" s="5"/>
      <c r="ET103" s="5"/>
      <c r="EU103" s="5"/>
      <c r="EV103" s="5"/>
      <c r="EW103" s="5"/>
      <c r="EX103" s="5"/>
      <c r="EY103" s="5"/>
      <c r="EZ103" s="5"/>
      <c r="FA103" s="5"/>
      <c r="FB103" s="5"/>
      <c r="FC103" s="5"/>
      <c r="FD103" s="5"/>
      <c r="FE103" s="5"/>
      <c r="FF103" s="5"/>
      <c r="FG103" s="5"/>
      <c r="FH103" s="5"/>
      <c r="FI103" s="5"/>
      <c r="FJ103" s="5"/>
      <c r="FK103" s="5"/>
      <c r="FL103" s="5"/>
      <c r="FM103" s="5"/>
      <c r="FN103" s="5"/>
      <c r="FO103" s="5"/>
      <c r="FP103" s="5"/>
      <c r="FQ103" s="5"/>
      <c r="FR103" s="5"/>
      <c r="FS103" s="5"/>
      <c r="FT103" s="5"/>
      <c r="FU103" s="5"/>
      <c r="FV103" s="5"/>
      <c r="FW103" s="5"/>
      <c r="FX103" s="5"/>
      <c r="FY103" s="5"/>
      <c r="FZ103" s="5"/>
      <c r="GA103" s="5"/>
      <c r="GB103" s="5"/>
      <c r="GC103" s="5"/>
      <c r="GD103" s="5"/>
      <c r="GE103" s="5"/>
      <c r="GF103" s="5"/>
      <c r="GG103" s="5"/>
      <c r="GH103" s="5"/>
      <c r="GI103" s="5"/>
      <c r="GJ103" s="5"/>
      <c r="GK103" s="5"/>
      <c r="GL103" s="5"/>
      <c r="GM103" s="5"/>
      <c r="GN103" s="5"/>
      <c r="GO103" s="5"/>
      <c r="GP103" s="5"/>
      <c r="GQ103" s="5"/>
      <c r="GR103" s="5"/>
      <c r="GS103" s="5"/>
      <c r="GT103" s="5"/>
      <c r="GU103" s="5"/>
      <c r="GV103" s="5"/>
      <c r="GW103" s="5"/>
      <c r="GX103" s="5"/>
      <c r="GY103" s="5"/>
      <c r="GZ103" s="5"/>
      <c r="HA103" s="5"/>
      <c r="HB103" s="5"/>
      <c r="HC103" s="5"/>
      <c r="HD103" s="5"/>
      <c r="HE103" s="5"/>
      <c r="HF103" s="5"/>
      <c r="HG103" s="5"/>
      <c r="HH103" s="5"/>
      <c r="HI103" s="5"/>
      <c r="HJ103" s="5"/>
      <c r="HK103" s="5"/>
      <c r="HL103" s="5"/>
      <c r="HM103" s="5"/>
      <c r="HN103" s="5"/>
      <c r="HO103" s="5"/>
      <c r="HP103" s="5"/>
      <c r="HQ103" s="5"/>
      <c r="HR103" s="5"/>
      <c r="HS103" s="5"/>
      <c r="HT103" s="5"/>
      <c r="HU103" s="5"/>
      <c r="HV103" s="5"/>
      <c r="HW103" s="5"/>
      <c r="HX103" s="5"/>
      <c r="HY103" s="5"/>
      <c r="HZ103" s="5"/>
      <c r="IA103" s="5"/>
      <c r="IB103" s="5"/>
      <c r="IC103" s="5"/>
      <c r="ID103" s="5"/>
      <c r="IE103" s="5"/>
      <c r="IF103" s="5"/>
      <c r="IG103" s="5"/>
      <c r="IH103" s="5"/>
      <c r="II103" s="5"/>
      <c r="IJ103" s="5"/>
      <c r="IK103" s="5"/>
      <c r="IL103" s="5"/>
      <c r="IM103" s="5"/>
      <c r="IN103" s="5"/>
      <c r="IO103" s="5"/>
      <c r="IP103" s="5"/>
      <c r="IQ103" s="5"/>
      <c r="IR103" s="5"/>
      <c r="IS103" s="5"/>
      <c r="IT103" s="5"/>
      <c r="IU103" s="5"/>
      <c r="IV103" s="5"/>
    </row>
    <row r="104" spans="1:256" s="129" customFormat="1" ht="24.95" customHeight="1" x14ac:dyDescent="0.2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  <c r="BO104" s="5"/>
      <c r="BP104" s="5"/>
      <c r="BQ104" s="5"/>
      <c r="BR104" s="5"/>
      <c r="BS104" s="5"/>
      <c r="BT104" s="5"/>
      <c r="BU104" s="5"/>
      <c r="BV104" s="5"/>
      <c r="BW104" s="5"/>
      <c r="BX104" s="5"/>
      <c r="BY104" s="5"/>
      <c r="BZ104" s="5"/>
      <c r="CA104" s="5"/>
      <c r="CB104" s="5"/>
      <c r="CC104" s="5"/>
      <c r="CD104" s="5"/>
      <c r="CE104" s="5"/>
      <c r="CF104" s="5"/>
      <c r="CG104" s="5"/>
      <c r="CH104" s="5"/>
      <c r="CI104" s="5"/>
      <c r="CJ104" s="5"/>
      <c r="CK104" s="5"/>
      <c r="CL104" s="5"/>
      <c r="CM104" s="5"/>
      <c r="CN104" s="5"/>
      <c r="CO104" s="5"/>
      <c r="CP104" s="5"/>
      <c r="CQ104" s="5"/>
      <c r="CR104" s="5"/>
      <c r="CS104" s="5"/>
      <c r="CT104" s="5"/>
      <c r="CU104" s="5"/>
      <c r="CV104" s="5"/>
      <c r="CW104" s="5"/>
      <c r="CX104" s="5"/>
      <c r="CY104" s="5"/>
      <c r="CZ104" s="5"/>
      <c r="DA104" s="5"/>
      <c r="DB104" s="5"/>
      <c r="DC104" s="5"/>
      <c r="DD104" s="5"/>
      <c r="DE104" s="5"/>
      <c r="DF104" s="5"/>
      <c r="DG104" s="5"/>
      <c r="DH104" s="5"/>
      <c r="DI104" s="5"/>
      <c r="DJ104" s="5"/>
      <c r="DK104" s="5"/>
      <c r="DL104" s="5"/>
      <c r="DM104" s="5"/>
      <c r="DN104" s="5"/>
      <c r="DO104" s="5"/>
      <c r="DP104" s="5"/>
      <c r="DQ104" s="5"/>
      <c r="DR104" s="5"/>
      <c r="DS104" s="5"/>
      <c r="DT104" s="5"/>
      <c r="DU104" s="5"/>
      <c r="DV104" s="5"/>
      <c r="DW104" s="5"/>
      <c r="DX104" s="5"/>
      <c r="DY104" s="5"/>
      <c r="DZ104" s="5"/>
      <c r="EA104" s="5"/>
      <c r="EB104" s="5"/>
      <c r="EC104" s="5"/>
      <c r="ED104" s="5"/>
      <c r="EE104" s="5"/>
      <c r="EF104" s="5"/>
      <c r="EG104" s="5"/>
      <c r="EH104" s="5"/>
      <c r="EI104" s="5"/>
      <c r="EJ104" s="5"/>
      <c r="EK104" s="5"/>
      <c r="EL104" s="5"/>
      <c r="EM104" s="5"/>
      <c r="EN104" s="5"/>
      <c r="EO104" s="5"/>
      <c r="EP104" s="5"/>
      <c r="EQ104" s="5"/>
      <c r="ER104" s="5"/>
      <c r="ES104" s="5"/>
      <c r="ET104" s="5"/>
      <c r="EU104" s="5"/>
      <c r="EV104" s="5"/>
      <c r="EW104" s="5"/>
      <c r="EX104" s="5"/>
      <c r="EY104" s="5"/>
      <c r="EZ104" s="5"/>
      <c r="FA104" s="5"/>
      <c r="FB104" s="5"/>
      <c r="FC104" s="5"/>
      <c r="FD104" s="5"/>
      <c r="FE104" s="5"/>
      <c r="FF104" s="5"/>
      <c r="FG104" s="5"/>
      <c r="FH104" s="5"/>
      <c r="FI104" s="5"/>
      <c r="FJ104" s="5"/>
      <c r="FK104" s="5"/>
      <c r="FL104" s="5"/>
      <c r="FM104" s="5"/>
      <c r="FN104" s="5"/>
      <c r="FO104" s="5"/>
      <c r="FP104" s="5"/>
      <c r="FQ104" s="5"/>
      <c r="FR104" s="5"/>
      <c r="FS104" s="5"/>
      <c r="FT104" s="5"/>
      <c r="FU104" s="5"/>
      <c r="FV104" s="5"/>
      <c r="FW104" s="5"/>
      <c r="FX104" s="5"/>
      <c r="FY104" s="5"/>
      <c r="FZ104" s="5"/>
      <c r="GA104" s="5"/>
      <c r="GB104" s="5"/>
      <c r="GC104" s="5"/>
      <c r="GD104" s="5"/>
      <c r="GE104" s="5"/>
      <c r="GF104" s="5"/>
      <c r="GG104" s="5"/>
      <c r="GH104" s="5"/>
      <c r="GI104" s="5"/>
      <c r="GJ104" s="5"/>
      <c r="GK104" s="5"/>
      <c r="GL104" s="5"/>
      <c r="GM104" s="5"/>
      <c r="GN104" s="5"/>
      <c r="GO104" s="5"/>
      <c r="GP104" s="5"/>
      <c r="GQ104" s="5"/>
      <c r="GR104" s="5"/>
      <c r="GS104" s="5"/>
      <c r="GT104" s="5"/>
      <c r="GU104" s="5"/>
      <c r="GV104" s="5"/>
      <c r="GW104" s="5"/>
      <c r="GX104" s="5"/>
      <c r="GY104" s="5"/>
      <c r="GZ104" s="5"/>
      <c r="HA104" s="5"/>
      <c r="HB104" s="5"/>
      <c r="HC104" s="5"/>
      <c r="HD104" s="5"/>
      <c r="HE104" s="5"/>
      <c r="HF104" s="5"/>
      <c r="HG104" s="5"/>
      <c r="HH104" s="5"/>
      <c r="HI104" s="5"/>
      <c r="HJ104" s="5"/>
      <c r="HK104" s="5"/>
      <c r="HL104" s="5"/>
      <c r="HM104" s="5"/>
      <c r="HN104" s="5"/>
      <c r="HO104" s="5"/>
      <c r="HP104" s="5"/>
      <c r="HQ104" s="5"/>
      <c r="HR104" s="5"/>
      <c r="HS104" s="5"/>
      <c r="HT104" s="5"/>
      <c r="HU104" s="5"/>
      <c r="HV104" s="5"/>
      <c r="HW104" s="5"/>
      <c r="HX104" s="5"/>
      <c r="HY104" s="5"/>
      <c r="HZ104" s="5"/>
      <c r="IA104" s="5"/>
      <c r="IB104" s="5"/>
      <c r="IC104" s="5"/>
      <c r="ID104" s="5"/>
      <c r="IE104" s="5"/>
      <c r="IF104" s="5"/>
      <c r="IG104" s="5"/>
      <c r="IH104" s="5"/>
      <c r="II104" s="5"/>
      <c r="IJ104" s="5"/>
      <c r="IK104" s="5"/>
      <c r="IL104" s="5"/>
      <c r="IM104" s="5"/>
      <c r="IN104" s="5"/>
      <c r="IO104" s="5"/>
      <c r="IP104" s="5"/>
      <c r="IQ104" s="5"/>
      <c r="IR104" s="5"/>
      <c r="IS104" s="5"/>
      <c r="IT104" s="5"/>
      <c r="IU104" s="5"/>
      <c r="IV104" s="5"/>
    </row>
    <row r="105" spans="1:256" s="129" customFormat="1" ht="24.95" customHeight="1" x14ac:dyDescent="0.2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  <c r="BO105" s="5"/>
      <c r="BP105" s="5"/>
      <c r="BQ105" s="5"/>
      <c r="BR105" s="5"/>
      <c r="BS105" s="5"/>
      <c r="BT105" s="5"/>
      <c r="BU105" s="5"/>
      <c r="BV105" s="5"/>
      <c r="BW105" s="5"/>
      <c r="BX105" s="5"/>
      <c r="BY105" s="5"/>
      <c r="BZ105" s="5"/>
      <c r="CA105" s="5"/>
      <c r="CB105" s="5"/>
      <c r="CC105" s="5"/>
      <c r="CD105" s="5"/>
      <c r="CE105" s="5"/>
      <c r="CF105" s="5"/>
      <c r="CG105" s="5"/>
      <c r="CH105" s="5"/>
      <c r="CI105" s="5"/>
      <c r="CJ105" s="5"/>
      <c r="CK105" s="5"/>
      <c r="CL105" s="5"/>
      <c r="CM105" s="5"/>
      <c r="CN105" s="5"/>
      <c r="CO105" s="5"/>
      <c r="CP105" s="5"/>
      <c r="CQ105" s="5"/>
      <c r="CR105" s="5"/>
      <c r="CS105" s="5"/>
      <c r="CT105" s="5"/>
      <c r="CU105" s="5"/>
      <c r="CV105" s="5"/>
      <c r="CW105" s="5"/>
      <c r="CX105" s="5"/>
      <c r="CY105" s="5"/>
      <c r="CZ105" s="5"/>
      <c r="DA105" s="5"/>
      <c r="DB105" s="5"/>
      <c r="DC105" s="5"/>
      <c r="DD105" s="5"/>
      <c r="DE105" s="5"/>
      <c r="DF105" s="5"/>
      <c r="DG105" s="5"/>
      <c r="DH105" s="5"/>
      <c r="DI105" s="5"/>
      <c r="DJ105" s="5"/>
      <c r="DK105" s="5"/>
      <c r="DL105" s="5"/>
      <c r="DM105" s="5"/>
      <c r="DN105" s="5"/>
      <c r="DO105" s="5"/>
      <c r="DP105" s="5"/>
      <c r="DQ105" s="5"/>
      <c r="DR105" s="5"/>
      <c r="DS105" s="5"/>
      <c r="DT105" s="5"/>
      <c r="DU105" s="5"/>
      <c r="DV105" s="5"/>
      <c r="DW105" s="5"/>
      <c r="DX105" s="5"/>
      <c r="DY105" s="5"/>
      <c r="DZ105" s="5"/>
      <c r="EA105" s="5"/>
      <c r="EB105" s="5"/>
      <c r="EC105" s="5"/>
      <c r="ED105" s="5"/>
      <c r="EE105" s="5"/>
      <c r="EF105" s="5"/>
      <c r="EG105" s="5"/>
      <c r="EH105" s="5"/>
      <c r="EI105" s="5"/>
      <c r="EJ105" s="5"/>
      <c r="EK105" s="5"/>
      <c r="EL105" s="5"/>
      <c r="EM105" s="5"/>
      <c r="EN105" s="5"/>
      <c r="EO105" s="5"/>
      <c r="EP105" s="5"/>
      <c r="EQ105" s="5"/>
      <c r="ER105" s="5"/>
      <c r="ES105" s="5"/>
      <c r="ET105" s="5"/>
      <c r="EU105" s="5"/>
      <c r="EV105" s="5"/>
      <c r="EW105" s="5"/>
      <c r="EX105" s="5"/>
      <c r="EY105" s="5"/>
      <c r="EZ105" s="5"/>
      <c r="FA105" s="5"/>
      <c r="FB105" s="5"/>
      <c r="FC105" s="5"/>
      <c r="FD105" s="5"/>
      <c r="FE105" s="5"/>
      <c r="FF105" s="5"/>
      <c r="FG105" s="5"/>
      <c r="FH105" s="5"/>
      <c r="FI105" s="5"/>
      <c r="FJ105" s="5"/>
      <c r="FK105" s="5"/>
      <c r="FL105" s="5"/>
      <c r="FM105" s="5"/>
      <c r="FN105" s="5"/>
      <c r="FO105" s="5"/>
      <c r="FP105" s="5"/>
      <c r="FQ105" s="5"/>
      <c r="FR105" s="5"/>
      <c r="FS105" s="5"/>
      <c r="FT105" s="5"/>
      <c r="FU105" s="5"/>
      <c r="FV105" s="5"/>
      <c r="FW105" s="5"/>
      <c r="FX105" s="5"/>
      <c r="FY105" s="5"/>
      <c r="FZ105" s="5"/>
      <c r="GA105" s="5"/>
      <c r="GB105" s="5"/>
      <c r="GC105" s="5"/>
      <c r="GD105" s="5"/>
      <c r="GE105" s="5"/>
      <c r="GF105" s="5"/>
      <c r="GG105" s="5"/>
      <c r="GH105" s="5"/>
      <c r="GI105" s="5"/>
      <c r="GJ105" s="5"/>
      <c r="GK105" s="5"/>
      <c r="GL105" s="5"/>
      <c r="GM105" s="5"/>
      <c r="GN105" s="5"/>
      <c r="GO105" s="5"/>
      <c r="GP105" s="5"/>
      <c r="GQ105" s="5"/>
      <c r="GR105" s="5"/>
      <c r="GS105" s="5"/>
      <c r="GT105" s="5"/>
      <c r="GU105" s="5"/>
      <c r="GV105" s="5"/>
      <c r="GW105" s="5"/>
      <c r="GX105" s="5"/>
      <c r="GY105" s="5"/>
      <c r="GZ105" s="5"/>
      <c r="HA105" s="5"/>
      <c r="HB105" s="5"/>
      <c r="HC105" s="5"/>
      <c r="HD105" s="5"/>
      <c r="HE105" s="5"/>
      <c r="HF105" s="5"/>
      <c r="HG105" s="5"/>
      <c r="HH105" s="5"/>
      <c r="HI105" s="5"/>
      <c r="HJ105" s="5"/>
      <c r="HK105" s="5"/>
      <c r="HL105" s="5"/>
      <c r="HM105" s="5"/>
      <c r="HN105" s="5"/>
      <c r="HO105" s="5"/>
      <c r="HP105" s="5"/>
      <c r="HQ105" s="5"/>
      <c r="HR105" s="5"/>
      <c r="HS105" s="5"/>
      <c r="HT105" s="5"/>
      <c r="HU105" s="5"/>
      <c r="HV105" s="5"/>
      <c r="HW105" s="5"/>
      <c r="HX105" s="5"/>
      <c r="HY105" s="5"/>
      <c r="HZ105" s="5"/>
      <c r="IA105" s="5"/>
      <c r="IB105" s="5"/>
      <c r="IC105" s="5"/>
      <c r="ID105" s="5"/>
      <c r="IE105" s="5"/>
      <c r="IF105" s="5"/>
      <c r="IG105" s="5"/>
      <c r="IH105" s="5"/>
      <c r="II105" s="5"/>
      <c r="IJ105" s="5"/>
      <c r="IK105" s="5"/>
      <c r="IL105" s="5"/>
      <c r="IM105" s="5"/>
      <c r="IN105" s="5"/>
      <c r="IO105" s="5"/>
      <c r="IP105" s="5"/>
      <c r="IQ105" s="5"/>
      <c r="IR105" s="5"/>
      <c r="IS105" s="5"/>
      <c r="IT105" s="5"/>
      <c r="IU105" s="5"/>
      <c r="IV105" s="5"/>
    </row>
    <row r="106" spans="1:256" s="129" customFormat="1" ht="24.95" customHeight="1" x14ac:dyDescent="0.2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  <c r="BO106" s="5"/>
      <c r="BP106" s="5"/>
      <c r="BQ106" s="5"/>
      <c r="BR106" s="5"/>
      <c r="BS106" s="5"/>
      <c r="BT106" s="5"/>
      <c r="BU106" s="5"/>
      <c r="BV106" s="5"/>
      <c r="BW106" s="5"/>
      <c r="BX106" s="5"/>
      <c r="BY106" s="5"/>
      <c r="BZ106" s="5"/>
      <c r="CA106" s="5"/>
      <c r="CB106" s="5"/>
      <c r="CC106" s="5"/>
      <c r="CD106" s="5"/>
      <c r="CE106" s="5"/>
      <c r="CF106" s="5"/>
      <c r="CG106" s="5"/>
      <c r="CH106" s="5"/>
      <c r="CI106" s="5"/>
      <c r="CJ106" s="5"/>
      <c r="CK106" s="5"/>
      <c r="CL106" s="5"/>
      <c r="CM106" s="5"/>
      <c r="CN106" s="5"/>
      <c r="CO106" s="5"/>
      <c r="CP106" s="5"/>
      <c r="CQ106" s="5"/>
      <c r="CR106" s="5"/>
      <c r="CS106" s="5"/>
      <c r="CT106" s="5"/>
      <c r="CU106" s="5"/>
      <c r="CV106" s="5"/>
      <c r="CW106" s="5"/>
      <c r="CX106" s="5"/>
      <c r="CY106" s="5"/>
      <c r="CZ106" s="5"/>
      <c r="DA106" s="5"/>
      <c r="DB106" s="5"/>
      <c r="DC106" s="5"/>
      <c r="DD106" s="5"/>
      <c r="DE106" s="5"/>
      <c r="DF106" s="5"/>
      <c r="DG106" s="5"/>
      <c r="DH106" s="5"/>
      <c r="DI106" s="5"/>
      <c r="DJ106" s="5"/>
      <c r="DK106" s="5"/>
      <c r="DL106" s="5"/>
      <c r="DM106" s="5"/>
      <c r="DN106" s="5"/>
      <c r="DO106" s="5"/>
      <c r="DP106" s="5"/>
      <c r="DQ106" s="5"/>
      <c r="DR106" s="5"/>
      <c r="DS106" s="5"/>
      <c r="DT106" s="5"/>
      <c r="DU106" s="5"/>
      <c r="DV106" s="5"/>
      <c r="DW106" s="5"/>
      <c r="DX106" s="5"/>
      <c r="DY106" s="5"/>
      <c r="DZ106" s="5"/>
      <c r="EA106" s="5"/>
      <c r="EB106" s="5"/>
      <c r="EC106" s="5"/>
      <c r="ED106" s="5"/>
      <c r="EE106" s="5"/>
      <c r="EF106" s="5"/>
      <c r="EG106" s="5"/>
      <c r="EH106" s="5"/>
      <c r="EI106" s="5"/>
      <c r="EJ106" s="5"/>
      <c r="EK106" s="5"/>
      <c r="EL106" s="5"/>
      <c r="EM106" s="5"/>
      <c r="EN106" s="5"/>
      <c r="EO106" s="5"/>
      <c r="EP106" s="5"/>
      <c r="EQ106" s="5"/>
      <c r="ER106" s="5"/>
      <c r="ES106" s="5"/>
      <c r="ET106" s="5"/>
      <c r="EU106" s="5"/>
      <c r="EV106" s="5"/>
      <c r="EW106" s="5"/>
      <c r="EX106" s="5"/>
      <c r="EY106" s="5"/>
      <c r="EZ106" s="5"/>
      <c r="FA106" s="5"/>
      <c r="FB106" s="5"/>
      <c r="FC106" s="5"/>
      <c r="FD106" s="5"/>
      <c r="FE106" s="5"/>
      <c r="FF106" s="5"/>
      <c r="FG106" s="5"/>
      <c r="FH106" s="5"/>
      <c r="FI106" s="5"/>
      <c r="FJ106" s="5"/>
      <c r="FK106" s="5"/>
      <c r="FL106" s="5"/>
      <c r="FM106" s="5"/>
      <c r="FN106" s="5"/>
      <c r="FO106" s="5"/>
      <c r="FP106" s="5"/>
      <c r="FQ106" s="5"/>
      <c r="FR106" s="5"/>
      <c r="FS106" s="5"/>
      <c r="FT106" s="5"/>
      <c r="FU106" s="5"/>
      <c r="FV106" s="5"/>
      <c r="FW106" s="5"/>
      <c r="FX106" s="5"/>
      <c r="FY106" s="5"/>
      <c r="FZ106" s="5"/>
      <c r="GA106" s="5"/>
      <c r="GB106" s="5"/>
      <c r="GC106" s="5"/>
      <c r="GD106" s="5"/>
      <c r="GE106" s="5"/>
      <c r="GF106" s="5"/>
      <c r="GG106" s="5"/>
      <c r="GH106" s="5"/>
      <c r="GI106" s="5"/>
      <c r="GJ106" s="5"/>
      <c r="GK106" s="5"/>
      <c r="GL106" s="5"/>
      <c r="GM106" s="5"/>
      <c r="GN106" s="5"/>
      <c r="GO106" s="5"/>
      <c r="GP106" s="5"/>
      <c r="GQ106" s="5"/>
      <c r="GR106" s="5"/>
      <c r="GS106" s="5"/>
      <c r="GT106" s="5"/>
      <c r="GU106" s="5"/>
      <c r="GV106" s="5"/>
      <c r="GW106" s="5"/>
      <c r="GX106" s="5"/>
      <c r="GY106" s="5"/>
      <c r="GZ106" s="5"/>
      <c r="HA106" s="5"/>
      <c r="HB106" s="5"/>
      <c r="HC106" s="5"/>
      <c r="HD106" s="5"/>
      <c r="HE106" s="5"/>
      <c r="HF106" s="5"/>
      <c r="HG106" s="5"/>
      <c r="HH106" s="5"/>
      <c r="HI106" s="5"/>
      <c r="HJ106" s="5"/>
      <c r="HK106" s="5"/>
      <c r="HL106" s="5"/>
      <c r="HM106" s="5"/>
      <c r="HN106" s="5"/>
      <c r="HO106" s="5"/>
      <c r="HP106" s="5"/>
      <c r="HQ106" s="5"/>
      <c r="HR106" s="5"/>
      <c r="HS106" s="5"/>
      <c r="HT106" s="5"/>
      <c r="HU106" s="5"/>
      <c r="HV106" s="5"/>
      <c r="HW106" s="5"/>
      <c r="HX106" s="5"/>
      <c r="HY106" s="5"/>
      <c r="HZ106" s="5"/>
      <c r="IA106" s="5"/>
      <c r="IB106" s="5"/>
      <c r="IC106" s="5"/>
      <c r="ID106" s="5"/>
      <c r="IE106" s="5"/>
      <c r="IF106" s="5"/>
      <c r="IG106" s="5"/>
      <c r="IH106" s="5"/>
      <c r="II106" s="5"/>
      <c r="IJ106" s="5"/>
      <c r="IK106" s="5"/>
      <c r="IL106" s="5"/>
      <c r="IM106" s="5"/>
      <c r="IN106" s="5"/>
      <c r="IO106" s="5"/>
      <c r="IP106" s="5"/>
      <c r="IQ106" s="5"/>
      <c r="IR106" s="5"/>
      <c r="IS106" s="5"/>
      <c r="IT106" s="5"/>
      <c r="IU106" s="5"/>
      <c r="IV106" s="5"/>
    </row>
    <row r="107" spans="1:256" ht="20.100000000000001" customHeight="1" x14ac:dyDescent="0.2"/>
    <row r="108" spans="1:256" ht="20.100000000000001" customHeight="1" x14ac:dyDescent="0.2"/>
    <row r="109" spans="1:256" ht="20.100000000000001" customHeight="1" x14ac:dyDescent="0.2"/>
  </sheetData>
  <mergeCells count="121">
    <mergeCell ref="B83:B87"/>
    <mergeCell ref="C83:C87"/>
    <mergeCell ref="D83:D87"/>
    <mergeCell ref="E83:E87"/>
    <mergeCell ref="F83:F87"/>
    <mergeCell ref="G83:G87"/>
    <mergeCell ref="G93:G97"/>
    <mergeCell ref="B93:B97"/>
    <mergeCell ref="C93:C97"/>
    <mergeCell ref="D93:D97"/>
    <mergeCell ref="E93:E97"/>
    <mergeCell ref="F93:F97"/>
    <mergeCell ref="G63:G67"/>
    <mergeCell ref="B63:B67"/>
    <mergeCell ref="C63:C67"/>
    <mergeCell ref="D63:D67"/>
    <mergeCell ref="E63:E67"/>
    <mergeCell ref="F63:F67"/>
    <mergeCell ref="B88:B92"/>
    <mergeCell ref="C88:C92"/>
    <mergeCell ref="D88:D92"/>
    <mergeCell ref="E88:E92"/>
    <mergeCell ref="F88:F92"/>
    <mergeCell ref="G88:G92"/>
    <mergeCell ref="F78:F82"/>
    <mergeCell ref="B78:B82"/>
    <mergeCell ref="C78:C82"/>
    <mergeCell ref="D78:D82"/>
    <mergeCell ref="E78:E82"/>
    <mergeCell ref="G78:G82"/>
    <mergeCell ref="B68:B72"/>
    <mergeCell ref="C68:C72"/>
    <mergeCell ref="D68:D72"/>
    <mergeCell ref="E68:E72"/>
    <mergeCell ref="F68:F72"/>
    <mergeCell ref="G68:G72"/>
    <mergeCell ref="B53:B57"/>
    <mergeCell ref="C53:C57"/>
    <mergeCell ref="D53:D57"/>
    <mergeCell ref="E53:E57"/>
    <mergeCell ref="F53:F57"/>
    <mergeCell ref="G53:G57"/>
    <mergeCell ref="G58:G62"/>
    <mergeCell ref="B58:B62"/>
    <mergeCell ref="C58:C62"/>
    <mergeCell ref="D58:D62"/>
    <mergeCell ref="E58:E62"/>
    <mergeCell ref="F58:F62"/>
    <mergeCell ref="C48:C52"/>
    <mergeCell ref="D48:D52"/>
    <mergeCell ref="E48:E52"/>
    <mergeCell ref="F48:F52"/>
    <mergeCell ref="G48:G52"/>
    <mergeCell ref="F33:F37"/>
    <mergeCell ref="G33:G37"/>
    <mergeCell ref="B38:B42"/>
    <mergeCell ref="C38:C42"/>
    <mergeCell ref="D38:D42"/>
    <mergeCell ref="E38:E42"/>
    <mergeCell ref="F38:F42"/>
    <mergeCell ref="G38:G42"/>
    <mergeCell ref="E18:E22"/>
    <mergeCell ref="F18:F22"/>
    <mergeCell ref="G18:G22"/>
    <mergeCell ref="B13:B17"/>
    <mergeCell ref="C13:C17"/>
    <mergeCell ref="D13:D17"/>
    <mergeCell ref="E13:E17"/>
    <mergeCell ref="F13:F17"/>
    <mergeCell ref="B98:E98"/>
    <mergeCell ref="B28:B32"/>
    <mergeCell ref="C28:C32"/>
    <mergeCell ref="D28:D32"/>
    <mergeCell ref="E28:E32"/>
    <mergeCell ref="B33:B37"/>
    <mergeCell ref="C33:C37"/>
    <mergeCell ref="D33:D37"/>
    <mergeCell ref="E33:E37"/>
    <mergeCell ref="B43:B47"/>
    <mergeCell ref="C43:C47"/>
    <mergeCell ref="D43:D47"/>
    <mergeCell ref="E43:E47"/>
    <mergeCell ref="F43:F47"/>
    <mergeCell ref="G43:G47"/>
    <mergeCell ref="B48:B52"/>
    <mergeCell ref="B3:O3"/>
    <mergeCell ref="B6:B7"/>
    <mergeCell ref="C6:C7"/>
    <mergeCell ref="D6:D7"/>
    <mergeCell ref="E6:E7"/>
    <mergeCell ref="F6:F7"/>
    <mergeCell ref="G6:G7"/>
    <mergeCell ref="H6:H7"/>
    <mergeCell ref="I6:I7"/>
    <mergeCell ref="J6:M6"/>
    <mergeCell ref="N6:N7"/>
    <mergeCell ref="O6:O7"/>
    <mergeCell ref="G8:G12"/>
    <mergeCell ref="B8:B12"/>
    <mergeCell ref="C8:C12"/>
    <mergeCell ref="D8:D12"/>
    <mergeCell ref="E8:E12"/>
    <mergeCell ref="F8:F12"/>
    <mergeCell ref="B73:B77"/>
    <mergeCell ref="C73:C77"/>
    <mergeCell ref="D73:D77"/>
    <mergeCell ref="E73:E77"/>
    <mergeCell ref="F73:F77"/>
    <mergeCell ref="G73:G77"/>
    <mergeCell ref="G28:G32"/>
    <mergeCell ref="B23:B27"/>
    <mergeCell ref="C23:C27"/>
    <mergeCell ref="D23:D27"/>
    <mergeCell ref="E23:E27"/>
    <mergeCell ref="F23:F27"/>
    <mergeCell ref="G23:G27"/>
    <mergeCell ref="F28:F32"/>
    <mergeCell ref="G13:G17"/>
    <mergeCell ref="B18:B22"/>
    <mergeCell ref="C18:C22"/>
    <mergeCell ref="D18:D22"/>
  </mergeCells>
  <phoneticPr fontId="3" type="noConversion"/>
  <conditionalFormatting sqref="N8:O97">
    <cfRule type="expression" dxfId="0" priority="1" stopIfTrue="1">
      <formula>#REF!&gt;0</formula>
    </cfRule>
  </conditionalFormatting>
  <pageMargins left="0.35433070866141736" right="0" top="0.59055118110236227" bottom="0.19685039370078741" header="0.51181102362204722" footer="0.51181102362204722"/>
  <pageSetup scale="40"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21">
    <tabColor theme="6" tint="0.59999389629810485"/>
    <pageSetUpPr fitToPage="1"/>
  </sheetPr>
  <dimension ref="B1:P15"/>
  <sheetViews>
    <sheetView showGridLines="0" zoomScale="85" zoomScaleNormal="85" workbookViewId="0">
      <selection activeCell="I13" sqref="I13"/>
    </sheetView>
  </sheetViews>
  <sheetFormatPr defaultRowHeight="15" x14ac:dyDescent="0.2"/>
  <cols>
    <col min="1" max="1" width="6.5703125" style="4" customWidth="1"/>
    <col min="2" max="2" width="10" style="4" customWidth="1"/>
    <col min="3" max="3" width="27.7109375" style="4" customWidth="1"/>
    <col min="4" max="5" width="20.7109375" style="4" customWidth="1"/>
    <col min="6" max="9" width="22.7109375" style="4" customWidth="1"/>
    <col min="10" max="10" width="29.85546875" style="4" customWidth="1"/>
    <col min="11" max="11" width="29.140625" style="4" customWidth="1"/>
    <col min="12" max="12" width="33" style="4" customWidth="1"/>
    <col min="13" max="13" width="29.85546875" style="4" customWidth="1"/>
    <col min="14" max="14" width="34.28515625" style="4" customWidth="1"/>
    <col min="15" max="15" width="27.140625" style="4" customWidth="1"/>
    <col min="16" max="16" width="36.85546875" style="4" customWidth="1"/>
    <col min="17" max="16384" width="9.140625" style="4"/>
  </cols>
  <sheetData>
    <row r="1" spans="2:16" s="39" customFormat="1" ht="27.75" customHeight="1" x14ac:dyDescent="0.25">
      <c r="I1" s="39" t="s">
        <v>764</v>
      </c>
    </row>
    <row r="2" spans="2:16" ht="15.75" x14ac:dyDescent="0.25"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3"/>
      <c r="P2" s="173"/>
    </row>
    <row r="3" spans="2:16" ht="18" x14ac:dyDescent="0.25">
      <c r="B3" s="879" t="s">
        <v>25</v>
      </c>
      <c r="C3" s="879"/>
      <c r="D3" s="879"/>
      <c r="E3" s="879"/>
      <c r="F3" s="879"/>
      <c r="G3" s="879"/>
      <c r="H3" s="879"/>
      <c r="I3" s="879"/>
      <c r="J3" s="173"/>
      <c r="K3" s="173"/>
      <c r="L3" s="173"/>
      <c r="M3" s="173"/>
      <c r="N3" s="173"/>
      <c r="O3" s="173"/>
      <c r="P3" s="173"/>
    </row>
    <row r="4" spans="2:16" ht="15.75" x14ac:dyDescent="0.25">
      <c r="C4" s="173"/>
      <c r="D4" s="173"/>
      <c r="E4" s="173"/>
      <c r="F4" s="173"/>
      <c r="G4" s="173"/>
      <c r="H4" s="173"/>
      <c r="I4" s="173"/>
      <c r="J4" s="173"/>
      <c r="K4" s="173"/>
      <c r="L4" s="173"/>
      <c r="M4" s="173"/>
      <c r="N4" s="173"/>
      <c r="O4" s="173"/>
      <c r="P4" s="173"/>
    </row>
    <row r="5" spans="2:16" ht="16.5" thickBot="1" x14ac:dyDescent="0.3">
      <c r="C5" s="51"/>
      <c r="D5" s="51"/>
      <c r="E5" s="51"/>
      <c r="I5" s="254" t="s">
        <v>45</v>
      </c>
      <c r="K5" s="51"/>
      <c r="L5" s="51"/>
      <c r="M5" s="51"/>
      <c r="N5" s="51"/>
      <c r="O5" s="51"/>
      <c r="P5" s="51"/>
    </row>
    <row r="6" spans="2:16" s="23" customFormat="1" ht="32.25" customHeight="1" x14ac:dyDescent="0.25">
      <c r="B6" s="1030" t="s">
        <v>2</v>
      </c>
      <c r="C6" s="1032" t="s">
        <v>26</v>
      </c>
      <c r="D6" s="427" t="s">
        <v>388</v>
      </c>
      <c r="E6" s="428" t="s">
        <v>394</v>
      </c>
      <c r="F6" s="1007" t="s">
        <v>951</v>
      </c>
      <c r="G6" s="1009" t="s">
        <v>942</v>
      </c>
      <c r="H6" s="1009" t="s">
        <v>952</v>
      </c>
      <c r="I6" s="1016" t="s">
        <v>944</v>
      </c>
      <c r="J6" s="48"/>
      <c r="K6" s="48"/>
      <c r="L6" s="48"/>
      <c r="M6" s="48"/>
      <c r="N6" s="48"/>
      <c r="O6" s="2"/>
    </row>
    <row r="7" spans="2:16" s="23" customFormat="1" ht="26.25" customHeight="1" thickBot="1" x14ac:dyDescent="0.25">
      <c r="B7" s="1031"/>
      <c r="C7" s="1033"/>
      <c r="D7" s="429" t="s">
        <v>765</v>
      </c>
      <c r="E7" s="430" t="s">
        <v>765</v>
      </c>
      <c r="F7" s="1008"/>
      <c r="G7" s="1010"/>
      <c r="H7" s="1010"/>
      <c r="I7" s="1017"/>
    </row>
    <row r="8" spans="2:16" s="186" customFormat="1" ht="33" customHeight="1" x14ac:dyDescent="0.2">
      <c r="B8" s="416" t="s">
        <v>83</v>
      </c>
      <c r="C8" s="424" t="s">
        <v>27</v>
      </c>
      <c r="D8" s="210"/>
      <c r="E8" s="417"/>
      <c r="F8" s="210"/>
      <c r="G8" s="161"/>
      <c r="H8" s="161"/>
      <c r="I8" s="163"/>
    </row>
    <row r="9" spans="2:16" s="186" customFormat="1" ht="33" customHeight="1" x14ac:dyDescent="0.2">
      <c r="B9" s="418" t="s">
        <v>84</v>
      </c>
      <c r="C9" s="425" t="s">
        <v>28</v>
      </c>
      <c r="D9" s="224"/>
      <c r="E9" s="419"/>
      <c r="F9" s="160"/>
      <c r="G9" s="115"/>
      <c r="H9" s="115"/>
      <c r="I9" s="116"/>
    </row>
    <row r="10" spans="2:16" s="186" customFormat="1" ht="33" customHeight="1" x14ac:dyDescent="0.2">
      <c r="B10" s="418" t="s">
        <v>85</v>
      </c>
      <c r="C10" s="425" t="s">
        <v>29</v>
      </c>
      <c r="D10" s="160"/>
      <c r="E10" s="420"/>
      <c r="F10" s="160"/>
      <c r="G10" s="115"/>
      <c r="H10" s="115"/>
      <c r="I10" s="116"/>
    </row>
    <row r="11" spans="2:16" s="186" customFormat="1" ht="33" customHeight="1" x14ac:dyDescent="0.2">
      <c r="B11" s="418" t="s">
        <v>86</v>
      </c>
      <c r="C11" s="425" t="s">
        <v>30</v>
      </c>
      <c r="D11" s="160"/>
      <c r="E11" s="420"/>
      <c r="F11" s="160"/>
      <c r="G11" s="115"/>
      <c r="H11" s="115"/>
      <c r="I11" s="116"/>
    </row>
    <row r="12" spans="2:16" s="186" customFormat="1" ht="33" customHeight="1" x14ac:dyDescent="0.2">
      <c r="B12" s="418" t="s">
        <v>87</v>
      </c>
      <c r="C12" s="425" t="s">
        <v>65</v>
      </c>
      <c r="D12" s="160">
        <v>1390000</v>
      </c>
      <c r="E12" s="420">
        <v>1390000</v>
      </c>
      <c r="F12" s="160">
        <v>360000</v>
      </c>
      <c r="G12" s="115">
        <v>650000</v>
      </c>
      <c r="H12" s="115">
        <v>820000</v>
      </c>
      <c r="I12" s="116">
        <v>1390000</v>
      </c>
    </row>
    <row r="13" spans="2:16" s="186" customFormat="1" ht="33" customHeight="1" x14ac:dyDescent="0.2">
      <c r="B13" s="418" t="s">
        <v>88</v>
      </c>
      <c r="C13" s="425" t="s">
        <v>31</v>
      </c>
      <c r="D13" s="160">
        <v>1230000</v>
      </c>
      <c r="E13" s="420">
        <v>1230000</v>
      </c>
      <c r="F13" s="160">
        <v>15000</v>
      </c>
      <c r="G13" s="115">
        <v>30000</v>
      </c>
      <c r="H13" s="115">
        <v>60000</v>
      </c>
      <c r="I13" s="116">
        <v>1230000</v>
      </c>
    </row>
    <row r="14" spans="2:16" s="186" customFormat="1" ht="33" customHeight="1" thickBot="1" x14ac:dyDescent="0.25">
      <c r="B14" s="421" t="s">
        <v>89</v>
      </c>
      <c r="C14" s="426" t="s">
        <v>23</v>
      </c>
      <c r="D14" s="422"/>
      <c r="E14" s="423"/>
      <c r="F14" s="190"/>
      <c r="G14" s="117"/>
      <c r="H14" s="117"/>
      <c r="I14" s="118"/>
    </row>
    <row r="15" spans="2:16" x14ac:dyDescent="0.2">
      <c r="B15" s="229"/>
    </row>
  </sheetData>
  <mergeCells count="7">
    <mergeCell ref="H6:H7"/>
    <mergeCell ref="I6:I7"/>
    <mergeCell ref="B3:I3"/>
    <mergeCell ref="B6:B7"/>
    <mergeCell ref="C6:C7"/>
    <mergeCell ref="F6:F7"/>
    <mergeCell ref="G6:G7"/>
  </mergeCells>
  <phoneticPr fontId="3" type="noConversion"/>
  <pageMargins left="0.7" right="0.7" top="0.75" bottom="0.75" header="0.3" footer="0.3"/>
  <pageSetup scale="73" orientation="landscape" r:id="rId1"/>
  <headerFooter alignWithMargins="0"/>
  <ignoredErrors>
    <ignoredError sqref="B8:B14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68"/>
  <sheetViews>
    <sheetView showGridLines="0" workbookViewId="0">
      <selection activeCell="E64" sqref="E64:E65"/>
    </sheetView>
  </sheetViews>
  <sheetFormatPr defaultRowHeight="15.75" x14ac:dyDescent="0.25"/>
  <cols>
    <col min="1" max="1" width="3.42578125" style="40" customWidth="1"/>
    <col min="2" max="2" width="59.5703125" style="40" customWidth="1"/>
    <col min="3" max="3" width="12.5703125" style="40" customWidth="1"/>
    <col min="4" max="5" width="17.85546875" style="40" customWidth="1"/>
    <col min="6" max="16384" width="9.140625" style="40"/>
  </cols>
  <sheetData>
    <row r="1" spans="1:5" x14ac:dyDescent="0.25">
      <c r="E1" s="49" t="s">
        <v>349</v>
      </c>
    </row>
    <row r="2" spans="1:5" s="4" customFormat="1" ht="21.75" customHeight="1" x14ac:dyDescent="0.25">
      <c r="B2" s="765" t="s">
        <v>43</v>
      </c>
      <c r="C2" s="765"/>
      <c r="D2" s="765"/>
      <c r="E2" s="765"/>
    </row>
    <row r="3" spans="1:5" s="4" customFormat="1" ht="14.25" customHeight="1" x14ac:dyDescent="0.25">
      <c r="B3" s="765" t="s">
        <v>836</v>
      </c>
      <c r="C3" s="765"/>
      <c r="D3" s="765"/>
      <c r="E3" s="765"/>
    </row>
    <row r="4" spans="1:5" ht="16.5" thickBot="1" x14ac:dyDescent="0.3">
      <c r="E4" s="41" t="s">
        <v>197</v>
      </c>
    </row>
    <row r="5" spans="1:5" ht="39" customHeight="1" x14ac:dyDescent="0.25">
      <c r="A5" s="45"/>
      <c r="B5" s="453" t="s">
        <v>665</v>
      </c>
      <c r="C5" s="454" t="s">
        <v>40</v>
      </c>
      <c r="D5" s="455" t="s">
        <v>937</v>
      </c>
      <c r="E5" s="456" t="s">
        <v>938</v>
      </c>
    </row>
    <row r="6" spans="1:5" ht="16.5" thickBot="1" x14ac:dyDescent="0.3">
      <c r="A6" s="45"/>
      <c r="B6" s="37">
        <v>1</v>
      </c>
      <c r="C6" s="24">
        <v>2</v>
      </c>
      <c r="D6" s="52">
        <v>3</v>
      </c>
      <c r="E6" s="53">
        <v>4</v>
      </c>
    </row>
    <row r="7" spans="1:5" ht="20.100000000000001" customHeight="1" x14ac:dyDescent="0.25">
      <c r="B7" s="722" t="s">
        <v>666</v>
      </c>
      <c r="C7" s="723"/>
      <c r="D7" s="724"/>
      <c r="E7" s="725"/>
    </row>
    <row r="8" spans="1:5" ht="20.100000000000001" customHeight="1" x14ac:dyDescent="0.25">
      <c r="B8" s="726" t="s">
        <v>667</v>
      </c>
      <c r="C8" s="445">
        <v>3001</v>
      </c>
      <c r="D8" s="731">
        <f>D9+D10+D11+D12</f>
        <v>334000</v>
      </c>
      <c r="E8" s="732">
        <f>E9+E10+E11+E12</f>
        <v>340800</v>
      </c>
    </row>
    <row r="9" spans="1:5" ht="20.100000000000001" customHeight="1" x14ac:dyDescent="0.25">
      <c r="B9" s="727" t="s">
        <v>668</v>
      </c>
      <c r="C9" s="13">
        <v>3002</v>
      </c>
      <c r="D9" s="733">
        <v>323000</v>
      </c>
      <c r="E9" s="734">
        <v>330000</v>
      </c>
    </row>
    <row r="10" spans="1:5" ht="20.100000000000001" customHeight="1" x14ac:dyDescent="0.25">
      <c r="B10" s="727" t="s">
        <v>669</v>
      </c>
      <c r="C10" s="13">
        <v>3003</v>
      </c>
      <c r="D10" s="733"/>
      <c r="E10" s="734"/>
    </row>
    <row r="11" spans="1:5" ht="20.100000000000001" customHeight="1" x14ac:dyDescent="0.25">
      <c r="B11" s="727" t="s">
        <v>670</v>
      </c>
      <c r="C11" s="13">
        <v>3004</v>
      </c>
      <c r="D11" s="733">
        <v>5000</v>
      </c>
      <c r="E11" s="734">
        <v>5000</v>
      </c>
    </row>
    <row r="12" spans="1:5" ht="20.100000000000001" customHeight="1" x14ac:dyDescent="0.25">
      <c r="B12" s="727" t="s">
        <v>775</v>
      </c>
      <c r="C12" s="13">
        <v>3005</v>
      </c>
      <c r="D12" s="733">
        <v>6000</v>
      </c>
      <c r="E12" s="734">
        <v>5800</v>
      </c>
    </row>
    <row r="13" spans="1:5" ht="20.100000000000001" customHeight="1" x14ac:dyDescent="0.25">
      <c r="B13" s="726" t="s">
        <v>671</v>
      </c>
      <c r="C13" s="445">
        <v>3006</v>
      </c>
      <c r="D13" s="731">
        <f>D14+D15+D16+D17+D18+D19+D20+D21</f>
        <v>312080</v>
      </c>
      <c r="E13" s="732">
        <f>E14+E15+E16+E17+E18+E19+E20+E21</f>
        <v>341880</v>
      </c>
    </row>
    <row r="14" spans="1:5" ht="20.100000000000001" customHeight="1" x14ac:dyDescent="0.25">
      <c r="B14" s="727" t="s">
        <v>672</v>
      </c>
      <c r="C14" s="13">
        <v>3007</v>
      </c>
      <c r="D14" s="733">
        <v>112570</v>
      </c>
      <c r="E14" s="734">
        <v>132375</v>
      </c>
    </row>
    <row r="15" spans="1:5" ht="20.100000000000001" customHeight="1" x14ac:dyDescent="0.25">
      <c r="B15" s="727" t="s">
        <v>673</v>
      </c>
      <c r="C15" s="13">
        <v>3008</v>
      </c>
      <c r="D15" s="733"/>
      <c r="E15" s="734"/>
    </row>
    <row r="16" spans="1:5" ht="20.100000000000001" customHeight="1" x14ac:dyDescent="0.25">
      <c r="B16" s="727" t="s">
        <v>674</v>
      </c>
      <c r="C16" s="13">
        <v>3009</v>
      </c>
      <c r="D16" s="733">
        <v>192000</v>
      </c>
      <c r="E16" s="734">
        <v>199000</v>
      </c>
    </row>
    <row r="17" spans="2:5" ht="20.100000000000001" customHeight="1" x14ac:dyDescent="0.25">
      <c r="B17" s="727" t="s">
        <v>675</v>
      </c>
      <c r="C17" s="13">
        <v>3010</v>
      </c>
      <c r="D17" s="733">
        <v>10</v>
      </c>
      <c r="E17" s="734">
        <v>5</v>
      </c>
    </row>
    <row r="18" spans="2:5" ht="20.100000000000001" customHeight="1" x14ac:dyDescent="0.25">
      <c r="B18" s="727" t="s">
        <v>676</v>
      </c>
      <c r="C18" s="13">
        <v>3011</v>
      </c>
      <c r="D18" s="733"/>
      <c r="E18" s="734"/>
    </row>
    <row r="19" spans="2:5" ht="20.100000000000001" customHeight="1" x14ac:dyDescent="0.25">
      <c r="B19" s="727" t="s">
        <v>677</v>
      </c>
      <c r="C19" s="13">
        <v>3012</v>
      </c>
      <c r="D19" s="733"/>
      <c r="E19" s="734"/>
    </row>
    <row r="20" spans="2:5" ht="20.100000000000001" customHeight="1" x14ac:dyDescent="0.25">
      <c r="B20" s="727" t="s">
        <v>678</v>
      </c>
      <c r="C20" s="13">
        <v>3013</v>
      </c>
      <c r="D20" s="733">
        <v>7000</v>
      </c>
      <c r="E20" s="734">
        <v>10000</v>
      </c>
    </row>
    <row r="21" spans="2:5" ht="20.100000000000001" customHeight="1" x14ac:dyDescent="0.25">
      <c r="B21" s="727" t="s">
        <v>773</v>
      </c>
      <c r="C21" s="13">
        <v>3014</v>
      </c>
      <c r="D21" s="733">
        <v>500</v>
      </c>
      <c r="E21" s="734">
        <v>500</v>
      </c>
    </row>
    <row r="22" spans="2:5" ht="20.100000000000001" customHeight="1" x14ac:dyDescent="0.25">
      <c r="B22" s="727" t="s">
        <v>679</v>
      </c>
      <c r="C22" s="13">
        <v>3015</v>
      </c>
      <c r="D22" s="733">
        <f>D8-D13</f>
        <v>21920</v>
      </c>
      <c r="E22" s="734"/>
    </row>
    <row r="23" spans="2:5" ht="20.100000000000001" customHeight="1" x14ac:dyDescent="0.25">
      <c r="B23" s="727" t="s">
        <v>680</v>
      </c>
      <c r="C23" s="13">
        <v>3016</v>
      </c>
      <c r="D23" s="733"/>
      <c r="E23" s="734">
        <f>E13-E8</f>
        <v>1080</v>
      </c>
    </row>
    <row r="24" spans="2:5" ht="20.100000000000001" customHeight="1" x14ac:dyDescent="0.25">
      <c r="B24" s="728" t="s">
        <v>794</v>
      </c>
      <c r="C24" s="13"/>
      <c r="D24" s="733"/>
      <c r="E24" s="734"/>
    </row>
    <row r="25" spans="2:5" ht="20.100000000000001" customHeight="1" x14ac:dyDescent="0.25">
      <c r="B25" s="726" t="s">
        <v>131</v>
      </c>
      <c r="C25" s="445">
        <v>3017</v>
      </c>
      <c r="D25" s="731">
        <f>D26+D27+D28+D29+D30</f>
        <v>0</v>
      </c>
      <c r="E25" s="732">
        <f>E26+E27+E28+E29+E30</f>
        <v>0</v>
      </c>
    </row>
    <row r="26" spans="2:5" ht="20.100000000000001" customHeight="1" x14ac:dyDescent="0.25">
      <c r="B26" s="727" t="s">
        <v>682</v>
      </c>
      <c r="C26" s="13">
        <v>3018</v>
      </c>
      <c r="D26" s="733"/>
      <c r="E26" s="734"/>
    </row>
    <row r="27" spans="2:5" ht="27.75" customHeight="1" x14ac:dyDescent="0.25">
      <c r="B27" s="727" t="s">
        <v>683</v>
      </c>
      <c r="C27" s="13">
        <v>3019</v>
      </c>
      <c r="D27" s="733"/>
      <c r="E27" s="734"/>
    </row>
    <row r="28" spans="2:5" ht="20.100000000000001" customHeight="1" x14ac:dyDescent="0.25">
      <c r="B28" s="727" t="s">
        <v>684</v>
      </c>
      <c r="C28" s="13">
        <v>3020</v>
      </c>
      <c r="D28" s="733"/>
      <c r="E28" s="734"/>
    </row>
    <row r="29" spans="2:5" ht="20.100000000000001" customHeight="1" x14ac:dyDescent="0.25">
      <c r="B29" s="727" t="s">
        <v>685</v>
      </c>
      <c r="C29" s="13">
        <v>3021</v>
      </c>
      <c r="D29" s="733"/>
      <c r="E29" s="734"/>
    </row>
    <row r="30" spans="2:5" ht="20.100000000000001" customHeight="1" x14ac:dyDescent="0.25">
      <c r="B30" s="727" t="s">
        <v>32</v>
      </c>
      <c r="C30" s="13">
        <v>3022</v>
      </c>
      <c r="D30" s="733"/>
      <c r="E30" s="734"/>
    </row>
    <row r="31" spans="2:5" ht="20.100000000000001" customHeight="1" x14ac:dyDescent="0.25">
      <c r="B31" s="726" t="s">
        <v>132</v>
      </c>
      <c r="C31" s="445">
        <v>3023</v>
      </c>
      <c r="D31" s="731">
        <f>D32+D33+D34</f>
        <v>45000</v>
      </c>
      <c r="E31" s="732">
        <f>E32+E33+E34</f>
        <v>10000</v>
      </c>
    </row>
    <row r="32" spans="2:5" ht="20.100000000000001" customHeight="1" x14ac:dyDescent="0.25">
      <c r="B32" s="727" t="s">
        <v>686</v>
      </c>
      <c r="C32" s="13">
        <v>3024</v>
      </c>
      <c r="D32" s="733"/>
      <c r="E32" s="734"/>
    </row>
    <row r="33" spans="2:5" ht="34.5" customHeight="1" x14ac:dyDescent="0.25">
      <c r="B33" s="727" t="s">
        <v>687</v>
      </c>
      <c r="C33" s="13">
        <v>3025</v>
      </c>
      <c r="D33" s="733">
        <v>45000</v>
      </c>
      <c r="E33" s="734">
        <v>10000</v>
      </c>
    </row>
    <row r="34" spans="2:5" ht="20.100000000000001" customHeight="1" x14ac:dyDescent="0.25">
      <c r="B34" s="727" t="s">
        <v>688</v>
      </c>
      <c r="C34" s="13">
        <v>3026</v>
      </c>
      <c r="D34" s="733"/>
      <c r="E34" s="734"/>
    </row>
    <row r="35" spans="2:5" ht="20.100000000000001" customHeight="1" x14ac:dyDescent="0.25">
      <c r="B35" s="727" t="s">
        <v>689</v>
      </c>
      <c r="C35" s="13">
        <v>3027</v>
      </c>
      <c r="D35" s="733"/>
      <c r="E35" s="734"/>
    </row>
    <row r="36" spans="2:5" ht="20.100000000000001" customHeight="1" x14ac:dyDescent="0.25">
      <c r="B36" s="727" t="s">
        <v>690</v>
      </c>
      <c r="C36" s="13">
        <v>3028</v>
      </c>
      <c r="D36" s="733">
        <f>D31-D25</f>
        <v>45000</v>
      </c>
      <c r="E36" s="734">
        <f>E31-E25</f>
        <v>10000</v>
      </c>
    </row>
    <row r="37" spans="2:5" ht="22.5" customHeight="1" x14ac:dyDescent="0.25">
      <c r="B37" s="728" t="s">
        <v>691</v>
      </c>
      <c r="C37" s="13"/>
      <c r="D37" s="733"/>
      <c r="E37" s="734"/>
    </row>
    <row r="38" spans="2:5" ht="20.100000000000001" customHeight="1" x14ac:dyDescent="0.25">
      <c r="B38" s="726" t="s">
        <v>692</v>
      </c>
      <c r="C38" s="445">
        <v>3029</v>
      </c>
      <c r="D38" s="731">
        <f>D39+D40+D41+D42+D43+D44+D45</f>
        <v>0</v>
      </c>
      <c r="E38" s="732">
        <f>E39+E40+E41+E42+E43+E44+E45</f>
        <v>0</v>
      </c>
    </row>
    <row r="39" spans="2:5" ht="20.100000000000001" customHeight="1" x14ac:dyDescent="0.25">
      <c r="B39" s="727" t="s">
        <v>33</v>
      </c>
      <c r="C39" s="13">
        <v>3030</v>
      </c>
      <c r="D39" s="733"/>
      <c r="E39" s="734"/>
    </row>
    <row r="40" spans="2:5" ht="20.100000000000001" customHeight="1" x14ac:dyDescent="0.25">
      <c r="B40" s="727" t="s">
        <v>693</v>
      </c>
      <c r="C40" s="13">
        <v>3031</v>
      </c>
      <c r="D40" s="733"/>
      <c r="E40" s="734"/>
    </row>
    <row r="41" spans="2:5" ht="20.100000000000001" customHeight="1" x14ac:dyDescent="0.25">
      <c r="B41" s="727" t="s">
        <v>694</v>
      </c>
      <c r="C41" s="13">
        <v>3032</v>
      </c>
      <c r="D41" s="733"/>
      <c r="E41" s="734"/>
    </row>
    <row r="42" spans="2:5" ht="20.100000000000001" customHeight="1" x14ac:dyDescent="0.25">
      <c r="B42" s="727" t="s">
        <v>695</v>
      </c>
      <c r="C42" s="13">
        <v>3033</v>
      </c>
      <c r="D42" s="733"/>
      <c r="E42" s="734"/>
    </row>
    <row r="43" spans="2:5" ht="20.100000000000001" customHeight="1" x14ac:dyDescent="0.25">
      <c r="B43" s="727" t="s">
        <v>696</v>
      </c>
      <c r="C43" s="13">
        <v>3034</v>
      </c>
      <c r="D43" s="733"/>
      <c r="E43" s="734"/>
    </row>
    <row r="44" spans="2:5" ht="20.100000000000001" customHeight="1" x14ac:dyDescent="0.25">
      <c r="B44" s="727" t="s">
        <v>697</v>
      </c>
      <c r="C44" s="13">
        <v>3035</v>
      </c>
      <c r="D44" s="733"/>
      <c r="E44" s="734"/>
    </row>
    <row r="45" spans="2:5" ht="20.100000000000001" customHeight="1" x14ac:dyDescent="0.25">
      <c r="B45" s="727" t="s">
        <v>774</v>
      </c>
      <c r="C45" s="13">
        <v>3036</v>
      </c>
      <c r="D45" s="733"/>
      <c r="E45" s="734"/>
    </row>
    <row r="46" spans="2:5" ht="20.100000000000001" customHeight="1" x14ac:dyDescent="0.25">
      <c r="B46" s="726" t="s">
        <v>698</v>
      </c>
      <c r="C46" s="445">
        <v>3037</v>
      </c>
      <c r="D46" s="731"/>
      <c r="E46" s="732"/>
    </row>
    <row r="47" spans="2:5" ht="20.100000000000001" customHeight="1" x14ac:dyDescent="0.25">
      <c r="B47" s="727" t="s">
        <v>699</v>
      </c>
      <c r="C47" s="13">
        <v>3038</v>
      </c>
      <c r="D47" s="733"/>
      <c r="E47" s="734"/>
    </row>
    <row r="48" spans="2:5" ht="20.100000000000001" customHeight="1" x14ac:dyDescent="0.25">
      <c r="B48" s="727" t="s">
        <v>693</v>
      </c>
      <c r="C48" s="13">
        <v>3039</v>
      </c>
      <c r="D48" s="733"/>
      <c r="E48" s="734"/>
    </row>
    <row r="49" spans="2:5" ht="20.100000000000001" customHeight="1" x14ac:dyDescent="0.25">
      <c r="B49" s="727" t="s">
        <v>694</v>
      </c>
      <c r="C49" s="13">
        <v>3040</v>
      </c>
      <c r="D49" s="733"/>
      <c r="E49" s="734"/>
    </row>
    <row r="50" spans="2:5" ht="20.100000000000001" customHeight="1" x14ac:dyDescent="0.25">
      <c r="B50" s="727" t="s">
        <v>695</v>
      </c>
      <c r="C50" s="13">
        <v>3041</v>
      </c>
      <c r="D50" s="733"/>
      <c r="E50" s="734"/>
    </row>
    <row r="51" spans="2:5" ht="20.100000000000001" customHeight="1" x14ac:dyDescent="0.25">
      <c r="B51" s="727" t="s">
        <v>696</v>
      </c>
      <c r="C51" s="13">
        <v>3042</v>
      </c>
      <c r="D51" s="733"/>
      <c r="E51" s="734"/>
    </row>
    <row r="52" spans="2:5" ht="20.100000000000001" customHeight="1" x14ac:dyDescent="0.25">
      <c r="B52" s="727" t="s">
        <v>700</v>
      </c>
      <c r="C52" s="13">
        <v>3043</v>
      </c>
      <c r="D52" s="733"/>
      <c r="E52" s="734"/>
    </row>
    <row r="53" spans="2:5" ht="20.100000000000001" customHeight="1" x14ac:dyDescent="0.25">
      <c r="B53" s="727" t="s">
        <v>701</v>
      </c>
      <c r="C53" s="13">
        <v>3044</v>
      </c>
      <c r="D53" s="733"/>
      <c r="E53" s="734"/>
    </row>
    <row r="54" spans="2:5" ht="20.100000000000001" customHeight="1" x14ac:dyDescent="0.25">
      <c r="B54" s="727" t="s">
        <v>702</v>
      </c>
      <c r="C54" s="13">
        <v>3045</v>
      </c>
      <c r="D54" s="733"/>
      <c r="E54" s="734"/>
    </row>
    <row r="55" spans="2:5" ht="20.100000000000001" customHeight="1" x14ac:dyDescent="0.25">
      <c r="B55" s="727" t="s">
        <v>703</v>
      </c>
      <c r="C55" s="13">
        <v>3046</v>
      </c>
      <c r="D55" s="733"/>
      <c r="E55" s="734"/>
    </row>
    <row r="56" spans="2:5" ht="20.100000000000001" customHeight="1" x14ac:dyDescent="0.25">
      <c r="B56" s="727" t="s">
        <v>704</v>
      </c>
      <c r="C56" s="13">
        <v>3047</v>
      </c>
      <c r="D56" s="733"/>
      <c r="E56" s="734"/>
    </row>
    <row r="57" spans="2:5" ht="20.100000000000001" customHeight="1" x14ac:dyDescent="0.25">
      <c r="B57" s="728" t="s">
        <v>705</v>
      </c>
      <c r="C57" s="13">
        <v>3048</v>
      </c>
      <c r="D57" s="733">
        <f>D8+D25+D38</f>
        <v>334000</v>
      </c>
      <c r="E57" s="734">
        <f>E8+E25+E38</f>
        <v>340800</v>
      </c>
    </row>
    <row r="58" spans="2:5" ht="20.100000000000001" customHeight="1" x14ac:dyDescent="0.25">
      <c r="B58" s="728" t="s">
        <v>706</v>
      </c>
      <c r="C58" s="13">
        <v>3049</v>
      </c>
      <c r="D58" s="733">
        <f>D13+D31+D46</f>
        <v>357080</v>
      </c>
      <c r="E58" s="734">
        <f>E13+E31+E46</f>
        <v>351880</v>
      </c>
    </row>
    <row r="59" spans="2:5" ht="20.100000000000001" customHeight="1" x14ac:dyDescent="0.25">
      <c r="B59" s="726" t="s">
        <v>707</v>
      </c>
      <c r="C59" s="445">
        <v>3050</v>
      </c>
      <c r="D59" s="731"/>
      <c r="E59" s="732"/>
    </row>
    <row r="60" spans="2:5" ht="20.100000000000001" customHeight="1" x14ac:dyDescent="0.25">
      <c r="B60" s="726" t="s">
        <v>708</v>
      </c>
      <c r="C60" s="445">
        <v>3051</v>
      </c>
      <c r="D60" s="731">
        <f>D58-D57</f>
        <v>23080</v>
      </c>
      <c r="E60" s="732">
        <f>E58-E57</f>
        <v>11080</v>
      </c>
    </row>
    <row r="61" spans="2:5" ht="20.100000000000001" customHeight="1" x14ac:dyDescent="0.25">
      <c r="B61" s="726" t="s">
        <v>709</v>
      </c>
      <c r="C61" s="445">
        <v>3052</v>
      </c>
      <c r="D61" s="731">
        <v>51080</v>
      </c>
      <c r="E61" s="732">
        <v>51080</v>
      </c>
    </row>
    <row r="62" spans="2:5" ht="24" customHeight="1" x14ac:dyDescent="0.25">
      <c r="B62" s="728" t="s">
        <v>710</v>
      </c>
      <c r="C62" s="13">
        <v>3053</v>
      </c>
      <c r="D62" s="733"/>
      <c r="E62" s="734"/>
    </row>
    <row r="63" spans="2:5" ht="24" customHeight="1" x14ac:dyDescent="0.25">
      <c r="B63" s="728" t="s">
        <v>799</v>
      </c>
      <c r="C63" s="13">
        <v>3054</v>
      </c>
      <c r="D63" s="733"/>
      <c r="E63" s="734"/>
    </row>
    <row r="64" spans="2:5" ht="20.100000000000001" customHeight="1" x14ac:dyDescent="0.25">
      <c r="B64" s="729" t="s">
        <v>711</v>
      </c>
      <c r="C64" s="766">
        <v>3055</v>
      </c>
      <c r="D64" s="768">
        <f>D59-D60+D61+D62-D63</f>
        <v>28000</v>
      </c>
      <c r="E64" s="770">
        <f>E59-E60+E61+E62-E63</f>
        <v>40000</v>
      </c>
    </row>
    <row r="65" spans="2:5" ht="13.5" customHeight="1" thickBot="1" x14ac:dyDescent="0.3">
      <c r="B65" s="730" t="s">
        <v>712</v>
      </c>
      <c r="C65" s="767"/>
      <c r="D65" s="769"/>
      <c r="E65" s="771"/>
    </row>
    <row r="66" spans="2:5" x14ac:dyDescent="0.25">
      <c r="B66" s="2"/>
    </row>
    <row r="67" spans="2:5" ht="34.5" customHeight="1" x14ac:dyDescent="0.25">
      <c r="B67" s="763"/>
      <c r="C67" s="763"/>
      <c r="D67" s="763"/>
      <c r="E67" s="763"/>
    </row>
    <row r="68" spans="2:5" x14ac:dyDescent="0.25">
      <c r="B68" s="764"/>
      <c r="C68" s="764"/>
      <c r="D68" s="764"/>
      <c r="E68" s="764"/>
    </row>
  </sheetData>
  <mergeCells count="7">
    <mergeCell ref="B67:E67"/>
    <mergeCell ref="B68:E68"/>
    <mergeCell ref="B2:E2"/>
    <mergeCell ref="B3:E3"/>
    <mergeCell ref="C64:C65"/>
    <mergeCell ref="D64:D65"/>
    <mergeCell ref="E64:E6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 tint="0.79998168889431442"/>
  </sheetPr>
  <dimension ref="A1:J23"/>
  <sheetViews>
    <sheetView showGridLines="0" workbookViewId="0">
      <selection activeCell="G12" sqref="G12"/>
    </sheetView>
  </sheetViews>
  <sheetFormatPr defaultRowHeight="15.75" x14ac:dyDescent="0.25"/>
  <cols>
    <col min="1" max="1" width="0.7109375" style="54" customWidth="1"/>
    <col min="2" max="2" width="35.5703125" style="54" customWidth="1"/>
    <col min="3" max="3" width="12.85546875" style="54" customWidth="1"/>
    <col min="4" max="4" width="10.7109375" style="54" customWidth="1"/>
    <col min="5" max="8" width="17.7109375" style="54" customWidth="1"/>
    <col min="9" max="9" width="34" style="54" customWidth="1"/>
    <col min="10" max="10" width="45.140625" style="54" customWidth="1"/>
    <col min="11" max="11" width="59.85546875" style="54" customWidth="1"/>
    <col min="12" max="16384" width="9.140625" style="54"/>
  </cols>
  <sheetData>
    <row r="1" spans="1:10" x14ac:dyDescent="0.25">
      <c r="J1" s="84" t="s">
        <v>662</v>
      </c>
    </row>
    <row r="3" spans="1:10" ht="20.25" customHeight="1" x14ac:dyDescent="0.25">
      <c r="B3" s="772" t="s">
        <v>715</v>
      </c>
      <c r="C3" s="772"/>
      <c r="D3" s="772"/>
      <c r="E3" s="772"/>
      <c r="F3" s="772"/>
      <c r="G3" s="772"/>
      <c r="H3" s="772"/>
      <c r="I3" s="772"/>
      <c r="J3" s="772"/>
    </row>
    <row r="4" spans="1:10" ht="16.5" thickBot="1" x14ac:dyDescent="0.3"/>
    <row r="5" spans="1:10" ht="21.75" customHeight="1" thickBot="1" x14ac:dyDescent="0.3">
      <c r="B5" s="773" t="s">
        <v>716</v>
      </c>
      <c r="C5" s="775" t="s">
        <v>717</v>
      </c>
      <c r="D5" s="777" t="s">
        <v>718</v>
      </c>
      <c r="E5" s="779" t="s">
        <v>719</v>
      </c>
      <c r="F5" s="780"/>
      <c r="G5" s="780"/>
      <c r="H5" s="781"/>
      <c r="I5" s="773" t="s">
        <v>720</v>
      </c>
      <c r="J5" s="775" t="s">
        <v>721</v>
      </c>
    </row>
    <row r="6" spans="1:10" ht="30.75" customHeight="1" thickBot="1" x14ac:dyDescent="0.3">
      <c r="B6" s="774"/>
      <c r="C6" s="776"/>
      <c r="D6" s="778"/>
      <c r="E6" s="57" t="s">
        <v>718</v>
      </c>
      <c r="F6" s="58" t="s">
        <v>802</v>
      </c>
      <c r="G6" s="58" t="s">
        <v>831</v>
      </c>
      <c r="H6" s="59" t="s">
        <v>939</v>
      </c>
      <c r="I6" s="774"/>
      <c r="J6" s="776"/>
    </row>
    <row r="7" spans="1:10" ht="165" customHeight="1" x14ac:dyDescent="0.25">
      <c r="A7" s="55"/>
      <c r="B7" s="552" t="s">
        <v>811</v>
      </c>
      <c r="C7" s="553" t="s">
        <v>812</v>
      </c>
      <c r="D7" s="60">
        <v>2021</v>
      </c>
      <c r="E7" s="735">
        <v>110</v>
      </c>
      <c r="F7" s="62">
        <v>145</v>
      </c>
      <c r="G7" s="554">
        <v>145</v>
      </c>
      <c r="H7" s="554">
        <v>145</v>
      </c>
      <c r="I7" s="555" t="s">
        <v>813</v>
      </c>
      <c r="J7" s="556" t="s">
        <v>814</v>
      </c>
    </row>
    <row r="8" spans="1:10" ht="90" customHeight="1" x14ac:dyDescent="0.25">
      <c r="A8" s="55"/>
      <c r="B8" s="557" t="s">
        <v>815</v>
      </c>
      <c r="C8" s="558" t="s">
        <v>816</v>
      </c>
      <c r="D8" s="64">
        <v>2021</v>
      </c>
      <c r="E8" s="745">
        <v>0.8</v>
      </c>
      <c r="F8" s="559">
        <v>0.84</v>
      </c>
      <c r="G8" s="560">
        <v>0.85</v>
      </c>
      <c r="H8" s="560">
        <v>0.86</v>
      </c>
      <c r="I8" s="561" t="s">
        <v>817</v>
      </c>
      <c r="J8" s="562" t="s">
        <v>818</v>
      </c>
    </row>
    <row r="9" spans="1:10" ht="58.5" customHeight="1" x14ac:dyDescent="0.25">
      <c r="A9" s="55"/>
      <c r="B9" s="557" t="s">
        <v>819</v>
      </c>
      <c r="C9" s="558" t="s">
        <v>820</v>
      </c>
      <c r="D9" s="64">
        <v>2021</v>
      </c>
      <c r="E9" s="746">
        <v>6500</v>
      </c>
      <c r="F9" s="563">
        <v>6500</v>
      </c>
      <c r="G9" s="564">
        <v>6500</v>
      </c>
      <c r="H9" s="564">
        <v>6500</v>
      </c>
      <c r="I9" s="561" t="s">
        <v>821</v>
      </c>
      <c r="J9" s="562" t="s">
        <v>822</v>
      </c>
    </row>
    <row r="10" spans="1:10" ht="20.100000000000001" customHeight="1" x14ac:dyDescent="0.25">
      <c r="A10" s="55"/>
      <c r="B10" s="72"/>
      <c r="C10" s="63"/>
      <c r="D10" s="64"/>
      <c r="E10" s="65"/>
      <c r="F10" s="66"/>
      <c r="G10" s="67"/>
      <c r="H10" s="68"/>
      <c r="I10" s="74"/>
      <c r="J10" s="104"/>
    </row>
    <row r="11" spans="1:10" ht="20.100000000000001" customHeight="1" x14ac:dyDescent="0.25">
      <c r="A11" s="55"/>
      <c r="B11" s="72"/>
      <c r="C11" s="63"/>
      <c r="D11" s="64"/>
      <c r="E11" s="65"/>
      <c r="F11" s="66"/>
      <c r="G11" s="67"/>
      <c r="H11" s="68"/>
      <c r="I11" s="74"/>
      <c r="J11" s="104"/>
    </row>
    <row r="12" spans="1:10" ht="20.100000000000001" customHeight="1" x14ac:dyDescent="0.25">
      <c r="A12" s="55"/>
      <c r="B12" s="72"/>
      <c r="C12" s="63"/>
      <c r="D12" s="64"/>
      <c r="E12" s="65"/>
      <c r="F12" s="66"/>
      <c r="G12" s="67"/>
      <c r="H12" s="68"/>
      <c r="I12" s="74"/>
      <c r="J12" s="104"/>
    </row>
    <row r="13" spans="1:10" ht="20.100000000000001" customHeight="1" x14ac:dyDescent="0.25">
      <c r="A13" s="55"/>
      <c r="B13" s="72"/>
      <c r="C13" s="63"/>
      <c r="D13" s="64"/>
      <c r="E13" s="65"/>
      <c r="F13" s="66"/>
      <c r="G13" s="67"/>
      <c r="H13" s="68"/>
      <c r="I13" s="74"/>
      <c r="J13" s="104"/>
    </row>
    <row r="14" spans="1:10" ht="20.100000000000001" customHeight="1" x14ac:dyDescent="0.25">
      <c r="A14" s="55"/>
      <c r="B14" s="73"/>
      <c r="C14" s="69"/>
      <c r="D14" s="60"/>
      <c r="E14" s="70"/>
      <c r="F14" s="61"/>
      <c r="G14" s="62"/>
      <c r="H14" s="71"/>
      <c r="I14" s="75"/>
      <c r="J14" s="104"/>
    </row>
    <row r="15" spans="1:10" ht="20.100000000000001" customHeight="1" x14ac:dyDescent="0.25">
      <c r="A15" s="55"/>
      <c r="B15" s="72"/>
      <c r="C15" s="63"/>
      <c r="D15" s="64"/>
      <c r="E15" s="65"/>
      <c r="F15" s="66"/>
      <c r="G15" s="67"/>
      <c r="H15" s="68"/>
      <c r="I15" s="74"/>
      <c r="J15" s="104"/>
    </row>
    <row r="16" spans="1:10" ht="20.100000000000001" customHeight="1" x14ac:dyDescent="0.25">
      <c r="A16" s="55"/>
      <c r="B16" s="72"/>
      <c r="C16" s="63"/>
      <c r="D16" s="64"/>
      <c r="E16" s="65"/>
      <c r="F16" s="66"/>
      <c r="G16" s="67"/>
      <c r="H16" s="68"/>
      <c r="I16" s="74"/>
      <c r="J16" s="104"/>
    </row>
    <row r="17" spans="1:10" ht="20.100000000000001" customHeight="1" x14ac:dyDescent="0.25">
      <c r="A17" s="55"/>
      <c r="B17" s="72"/>
      <c r="C17" s="63"/>
      <c r="D17" s="64"/>
      <c r="E17" s="65"/>
      <c r="F17" s="66"/>
      <c r="G17" s="67"/>
      <c r="H17" s="68"/>
      <c r="I17" s="74"/>
      <c r="J17" s="104"/>
    </row>
    <row r="18" spans="1:10" ht="20.100000000000001" customHeight="1" x14ac:dyDescent="0.25">
      <c r="A18" s="55"/>
      <c r="B18" s="72"/>
      <c r="C18" s="63"/>
      <c r="D18" s="64"/>
      <c r="E18" s="65"/>
      <c r="F18" s="66"/>
      <c r="G18" s="67"/>
      <c r="H18" s="68"/>
      <c r="I18" s="74"/>
      <c r="J18" s="104"/>
    </row>
    <row r="19" spans="1:10" ht="20.100000000000001" customHeight="1" x14ac:dyDescent="0.25">
      <c r="A19" s="55"/>
      <c r="B19" s="72"/>
      <c r="C19" s="63"/>
      <c r="D19" s="64"/>
      <c r="E19" s="65"/>
      <c r="F19" s="66"/>
      <c r="G19" s="67"/>
      <c r="H19" s="68"/>
      <c r="I19" s="74"/>
      <c r="J19" s="104"/>
    </row>
    <row r="20" spans="1:10" ht="20.100000000000001" customHeight="1" x14ac:dyDescent="0.25">
      <c r="A20" s="55"/>
      <c r="B20" s="72"/>
      <c r="C20" s="63"/>
      <c r="D20" s="64"/>
      <c r="E20" s="65"/>
      <c r="F20" s="66"/>
      <c r="G20" s="67"/>
      <c r="H20" s="68"/>
      <c r="I20" s="74"/>
      <c r="J20" s="104"/>
    </row>
    <row r="21" spans="1:10" ht="20.100000000000001" customHeight="1" thickBot="1" x14ac:dyDescent="0.3">
      <c r="A21" s="55"/>
      <c r="B21" s="76"/>
      <c r="C21" s="77"/>
      <c r="D21" s="78"/>
      <c r="E21" s="79"/>
      <c r="F21" s="80"/>
      <c r="G21" s="81"/>
      <c r="H21" s="82"/>
      <c r="I21" s="83"/>
      <c r="J21" s="469"/>
    </row>
    <row r="22" spans="1:10" x14ac:dyDescent="0.25">
      <c r="J22" s="470"/>
    </row>
    <row r="23" spans="1:10" x14ac:dyDescent="0.25">
      <c r="B23" s="56"/>
    </row>
  </sheetData>
  <mergeCells count="7">
    <mergeCell ref="B3:J3"/>
    <mergeCell ref="B5:B6"/>
    <mergeCell ref="C5:C6"/>
    <mergeCell ref="D5:D6"/>
    <mergeCell ref="E5:H5"/>
    <mergeCell ref="I5:I6"/>
    <mergeCell ref="J5:J6"/>
  </mergeCells>
  <pageMargins left="0.11811023622047245" right="0.11811023622047245" top="0.74803149606299213" bottom="0.74803149606299213" header="0.31496062992125984" footer="0.31496062992125984"/>
  <pageSetup paperSize="9" scale="6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 tint="0.79998168889431442"/>
  </sheetPr>
  <dimension ref="A1:M42"/>
  <sheetViews>
    <sheetView showGridLines="0" workbookViewId="0">
      <selection activeCell="J10" sqref="J10"/>
    </sheetView>
  </sheetViews>
  <sheetFormatPr defaultRowHeight="15.75" x14ac:dyDescent="0.25"/>
  <cols>
    <col min="1" max="1" width="1.28515625" style="87" customWidth="1"/>
    <col min="2" max="2" width="33.7109375" style="87" customWidth="1"/>
    <col min="3" max="3" width="6.42578125" style="87" customWidth="1"/>
    <col min="4" max="4" width="22.42578125" style="87" customWidth="1"/>
    <col min="5" max="5" width="6.42578125" style="87" customWidth="1"/>
    <col min="6" max="6" width="22.42578125" style="87" customWidth="1"/>
    <col min="7" max="7" width="6.42578125" style="87" customWidth="1"/>
    <col min="8" max="8" width="18.42578125" style="87" customWidth="1"/>
    <col min="9" max="9" width="21" style="87" customWidth="1"/>
    <col min="10" max="10" width="50.28515625" style="87" customWidth="1"/>
    <col min="11" max="11" width="9.140625" style="87" customWidth="1"/>
    <col min="12" max="16384" width="9.140625" style="87"/>
  </cols>
  <sheetData>
    <row r="1" spans="1:13" s="86" customFormat="1" ht="5.0999999999999996" customHeight="1" x14ac:dyDescent="0.25">
      <c r="A1" s="85"/>
      <c r="B1" s="90"/>
      <c r="C1" s="90"/>
      <c r="D1" s="90"/>
      <c r="E1" s="91"/>
      <c r="F1" s="91"/>
      <c r="G1" s="91"/>
      <c r="H1" s="91"/>
      <c r="I1" s="91"/>
      <c r="J1" s="782" t="s">
        <v>747</v>
      </c>
    </row>
    <row r="2" spans="1:13" s="86" customFormat="1" ht="5.0999999999999996" customHeight="1" x14ac:dyDescent="0.25">
      <c r="A2" s="85">
        <v>1</v>
      </c>
      <c r="B2" s="90" t="s">
        <v>722</v>
      </c>
      <c r="C2" s="90">
        <v>1</v>
      </c>
      <c r="D2" s="90" t="s">
        <v>723</v>
      </c>
      <c r="E2" s="91"/>
      <c r="F2" s="91"/>
      <c r="G2" s="91"/>
      <c r="H2" s="91"/>
      <c r="I2" s="91"/>
      <c r="J2" s="782"/>
    </row>
    <row r="3" spans="1:13" s="86" customFormat="1" ht="5.25" customHeight="1" x14ac:dyDescent="0.25">
      <c r="A3" s="85">
        <v>2</v>
      </c>
      <c r="B3" s="90" t="s">
        <v>724</v>
      </c>
      <c r="C3" s="90">
        <v>2</v>
      </c>
      <c r="D3" s="90" t="s">
        <v>725</v>
      </c>
      <c r="E3" s="91"/>
      <c r="F3" s="91"/>
      <c r="G3" s="91"/>
      <c r="H3" s="91"/>
      <c r="I3" s="91"/>
      <c r="J3" s="782"/>
    </row>
    <row r="4" spans="1:13" s="86" customFormat="1" ht="1.5" customHeight="1" x14ac:dyDescent="0.25">
      <c r="A4" s="85">
        <v>3</v>
      </c>
      <c r="B4" s="90" t="s">
        <v>726</v>
      </c>
      <c r="C4" s="90">
        <v>3</v>
      </c>
      <c r="D4" s="90" t="s">
        <v>727</v>
      </c>
      <c r="E4" s="91"/>
      <c r="F4" s="91"/>
      <c r="G4" s="91"/>
      <c r="H4" s="91"/>
      <c r="I4" s="91"/>
      <c r="J4" s="91"/>
    </row>
    <row r="5" spans="1:13" ht="18" x14ac:dyDescent="0.25">
      <c r="B5" s="783" t="s">
        <v>746</v>
      </c>
      <c r="C5" s="783"/>
      <c r="D5" s="783"/>
      <c r="E5" s="783"/>
      <c r="F5" s="783"/>
      <c r="G5" s="783"/>
      <c r="H5" s="783"/>
      <c r="I5" s="783"/>
      <c r="J5" s="783"/>
    </row>
    <row r="6" spans="1:13" ht="9" customHeight="1" thickBot="1" x14ac:dyDescent="0.3">
      <c r="B6" s="93"/>
      <c r="C6" s="93"/>
      <c r="D6" s="93"/>
      <c r="E6" s="93"/>
      <c r="F6" s="93"/>
      <c r="G6" s="93"/>
      <c r="H6" s="93"/>
      <c r="I6" s="93"/>
      <c r="J6" s="93"/>
    </row>
    <row r="7" spans="1:13" ht="39.75" customHeight="1" thickBot="1" x14ac:dyDescent="0.3">
      <c r="A7" s="88"/>
      <c r="B7" s="784" t="s">
        <v>728</v>
      </c>
      <c r="C7" s="786" t="s">
        <v>729</v>
      </c>
      <c r="D7" s="784"/>
      <c r="E7" s="787" t="s">
        <v>730</v>
      </c>
      <c r="F7" s="788"/>
      <c r="G7" s="789" t="s">
        <v>731</v>
      </c>
      <c r="H7" s="790"/>
      <c r="I7" s="791" t="s">
        <v>748</v>
      </c>
      <c r="J7" s="793" t="s">
        <v>749</v>
      </c>
    </row>
    <row r="8" spans="1:13" ht="27.75" customHeight="1" thickBot="1" x14ac:dyDescent="0.3">
      <c r="A8" s="88"/>
      <c r="B8" s="785"/>
      <c r="C8" s="94" t="s">
        <v>732</v>
      </c>
      <c r="D8" s="96" t="s">
        <v>733</v>
      </c>
      <c r="E8" s="94" t="s">
        <v>732</v>
      </c>
      <c r="F8" s="97" t="s">
        <v>734</v>
      </c>
      <c r="G8" s="95" t="s">
        <v>735</v>
      </c>
      <c r="H8" s="98" t="s">
        <v>736</v>
      </c>
      <c r="I8" s="792"/>
      <c r="J8" s="794"/>
    </row>
    <row r="9" spans="1:13" ht="28.5" x14ac:dyDescent="0.25">
      <c r="A9" s="88"/>
      <c r="B9" s="105" t="s">
        <v>823</v>
      </c>
      <c r="C9" s="99">
        <v>2</v>
      </c>
      <c r="D9" s="100" t="str">
        <f>IF(C9=1,$B$2,IF(C9=2,$B$3,IF(C9=3,$B$4," ")))</f>
        <v>Умерена вероватноћа</v>
      </c>
      <c r="E9" s="101">
        <v>2</v>
      </c>
      <c r="F9" s="102" t="str">
        <f>IF(E9=1,$D$2,IF(E9=2,$D$3,IF(E9=3,$D$4," ")))</f>
        <v>Умерен утицај</v>
      </c>
      <c r="G9" s="103">
        <f>IF(C9*E9=0," ",C9*E9)</f>
        <v>4</v>
      </c>
      <c r="H9" s="100" t="str">
        <f>IF(G9=1,"Низак ризик",IF(G9=2,"Умерен ризик",IF(G9=3,"Умерен ризик",IF(G9=4,"Умерен ризик",IF(G9=6,"Висок ризик",IF(G9=9,"Критичан ризик"," "))))))</f>
        <v>Умерен ризик</v>
      </c>
      <c r="I9" s="109">
        <v>10000</v>
      </c>
      <c r="J9" s="556" t="s">
        <v>827</v>
      </c>
    </row>
    <row r="10" spans="1:13" ht="42.75" x14ac:dyDescent="0.25">
      <c r="A10" s="88"/>
      <c r="B10" s="106" t="s">
        <v>824</v>
      </c>
      <c r="C10" s="99">
        <v>2</v>
      </c>
      <c r="D10" s="102" t="str">
        <f>IF(C10=1,$B$2,IF(C10=2,$B$3,IF(C10=3,$B$4," ")))</f>
        <v>Умерена вероватноћа</v>
      </c>
      <c r="E10" s="101">
        <v>2</v>
      </c>
      <c r="F10" s="102" t="str">
        <f>IF(E10=1,$D$2,IF(E10=2,$D$3,IF(E10=3,$D$4," ")))</f>
        <v>Умерен утицај</v>
      </c>
      <c r="G10" s="103">
        <f t="shared" ref="G10:G27" si="0">IF(C10*E10=0," ",C10*E10)</f>
        <v>4</v>
      </c>
      <c r="H10" s="102" t="str">
        <f t="shared" ref="H10:H27" si="1">IF(G10=1,"Низак ризик",IF(G10=2,"Умерен ризик",IF(G10=3,"Умерен ризик",IF(G10=4,"Умерен ризик",IF(G10=6,"Висок ризик",IF(G10=9,"Критичан ризик"," "))))))</f>
        <v>Умерен ризик</v>
      </c>
      <c r="I10" s="110">
        <v>1000</v>
      </c>
      <c r="J10" s="562" t="s">
        <v>830</v>
      </c>
      <c r="L10" s="89"/>
      <c r="M10" s="89"/>
    </row>
    <row r="11" spans="1:13" ht="28.5" x14ac:dyDescent="0.25">
      <c r="A11" s="88"/>
      <c r="B11" s="106" t="s">
        <v>825</v>
      </c>
      <c r="C11" s="99">
        <v>2</v>
      </c>
      <c r="D11" s="102" t="str">
        <f t="shared" ref="D11:D27" si="2">IF(C11=1,$B$2,IF(C11=2,$B$3,IF(C11=3,$B$4," ")))</f>
        <v>Умерена вероватноћа</v>
      </c>
      <c r="E11" s="101">
        <v>2</v>
      </c>
      <c r="F11" s="102" t="str">
        <f t="shared" ref="F11:F27" si="3">IF(E11=1,$D$2,IF(E11=2,$D$3,IF(E11=3,$D$4," ")))</f>
        <v>Умерен утицај</v>
      </c>
      <c r="G11" s="103">
        <f t="shared" si="0"/>
        <v>4</v>
      </c>
      <c r="H11" s="102" t="str">
        <f t="shared" si="1"/>
        <v>Умерен ризик</v>
      </c>
      <c r="I11" s="110">
        <v>2000</v>
      </c>
      <c r="J11" s="562" t="s">
        <v>828</v>
      </c>
      <c r="L11" s="89"/>
      <c r="M11" s="89"/>
    </row>
    <row r="12" spans="1:13" ht="57" x14ac:dyDescent="0.25">
      <c r="A12" s="88"/>
      <c r="B12" s="106" t="s">
        <v>826</v>
      </c>
      <c r="C12" s="99">
        <v>2</v>
      </c>
      <c r="D12" s="102" t="str">
        <f t="shared" si="2"/>
        <v>Умерена вероватноћа</v>
      </c>
      <c r="E12" s="101">
        <v>2</v>
      </c>
      <c r="F12" s="102" t="str">
        <f t="shared" si="3"/>
        <v>Умерен утицај</v>
      </c>
      <c r="G12" s="103">
        <f t="shared" si="0"/>
        <v>4</v>
      </c>
      <c r="H12" s="102" t="str">
        <f t="shared" si="1"/>
        <v>Умерен ризик</v>
      </c>
      <c r="I12" s="110">
        <v>5000</v>
      </c>
      <c r="J12" s="562" t="s">
        <v>829</v>
      </c>
      <c r="L12" s="89"/>
      <c r="M12" s="89"/>
    </row>
    <row r="13" spans="1:13" x14ac:dyDescent="0.25">
      <c r="A13" s="88"/>
      <c r="B13" s="106"/>
      <c r="C13" s="99"/>
      <c r="D13" s="102" t="str">
        <f t="shared" si="2"/>
        <v xml:space="preserve"> </v>
      </c>
      <c r="E13" s="101"/>
      <c r="F13" s="102" t="str">
        <f t="shared" si="3"/>
        <v xml:space="preserve"> </v>
      </c>
      <c r="G13" s="103" t="str">
        <f t="shared" si="0"/>
        <v xml:space="preserve"> </v>
      </c>
      <c r="H13" s="102" t="str">
        <f t="shared" si="1"/>
        <v xml:space="preserve"> </v>
      </c>
      <c r="I13" s="110"/>
      <c r="J13" s="104"/>
      <c r="L13" s="89"/>
      <c r="M13" s="89"/>
    </row>
    <row r="14" spans="1:13" x14ac:dyDescent="0.25">
      <c r="A14" s="88"/>
      <c r="B14" s="106"/>
      <c r="C14" s="99"/>
      <c r="D14" s="102" t="str">
        <f t="shared" si="2"/>
        <v xml:space="preserve"> </v>
      </c>
      <c r="E14" s="101"/>
      <c r="F14" s="102" t="str">
        <f t="shared" si="3"/>
        <v xml:space="preserve"> </v>
      </c>
      <c r="G14" s="103" t="str">
        <f t="shared" si="0"/>
        <v xml:space="preserve"> </v>
      </c>
      <c r="H14" s="102" t="str">
        <f t="shared" si="1"/>
        <v xml:space="preserve"> </v>
      </c>
      <c r="I14" s="110"/>
      <c r="J14" s="104"/>
    </row>
    <row r="15" spans="1:13" x14ac:dyDescent="0.25">
      <c r="A15" s="88"/>
      <c r="B15" s="106"/>
      <c r="C15" s="99"/>
      <c r="D15" s="102" t="str">
        <f t="shared" si="2"/>
        <v xml:space="preserve"> </v>
      </c>
      <c r="E15" s="101"/>
      <c r="F15" s="102" t="str">
        <f t="shared" si="3"/>
        <v xml:space="preserve"> </v>
      </c>
      <c r="G15" s="103" t="str">
        <f t="shared" si="0"/>
        <v xml:space="preserve"> </v>
      </c>
      <c r="H15" s="102" t="str">
        <f t="shared" si="1"/>
        <v xml:space="preserve"> </v>
      </c>
      <c r="I15" s="110"/>
      <c r="J15" s="104"/>
    </row>
    <row r="16" spans="1:13" x14ac:dyDescent="0.25">
      <c r="A16" s="88"/>
      <c r="B16" s="106"/>
      <c r="C16" s="99"/>
      <c r="D16" s="102" t="str">
        <f t="shared" si="2"/>
        <v xml:space="preserve"> </v>
      </c>
      <c r="E16" s="101"/>
      <c r="F16" s="102" t="str">
        <f t="shared" si="3"/>
        <v xml:space="preserve"> </v>
      </c>
      <c r="G16" s="103" t="str">
        <f t="shared" si="0"/>
        <v xml:space="preserve"> </v>
      </c>
      <c r="H16" s="102" t="str">
        <f t="shared" si="1"/>
        <v xml:space="preserve"> </v>
      </c>
      <c r="I16" s="110"/>
      <c r="J16" s="104"/>
    </row>
    <row r="17" spans="1:10" x14ac:dyDescent="0.25">
      <c r="A17" s="88"/>
      <c r="B17" s="106"/>
      <c r="C17" s="99"/>
      <c r="D17" s="102" t="str">
        <f t="shared" si="2"/>
        <v xml:space="preserve"> </v>
      </c>
      <c r="E17" s="101"/>
      <c r="F17" s="102" t="str">
        <f t="shared" si="3"/>
        <v xml:space="preserve"> </v>
      </c>
      <c r="G17" s="103" t="str">
        <f t="shared" si="0"/>
        <v xml:space="preserve"> </v>
      </c>
      <c r="H17" s="102" t="str">
        <f t="shared" si="1"/>
        <v xml:space="preserve"> </v>
      </c>
      <c r="I17" s="110"/>
      <c r="J17" s="104"/>
    </row>
    <row r="18" spans="1:10" x14ac:dyDescent="0.25">
      <c r="A18" s="88"/>
      <c r="B18" s="106"/>
      <c r="C18" s="99"/>
      <c r="D18" s="102" t="str">
        <f t="shared" si="2"/>
        <v xml:space="preserve"> </v>
      </c>
      <c r="E18" s="101"/>
      <c r="F18" s="102" t="str">
        <f t="shared" si="3"/>
        <v xml:space="preserve"> </v>
      </c>
      <c r="G18" s="103" t="str">
        <f t="shared" si="0"/>
        <v xml:space="preserve"> </v>
      </c>
      <c r="H18" s="102" t="str">
        <f t="shared" si="1"/>
        <v xml:space="preserve"> </v>
      </c>
      <c r="I18" s="110"/>
      <c r="J18" s="104"/>
    </row>
    <row r="19" spans="1:10" x14ac:dyDescent="0.25">
      <c r="A19" s="88"/>
      <c r="B19" s="106"/>
      <c r="C19" s="99"/>
      <c r="D19" s="102" t="str">
        <f t="shared" si="2"/>
        <v xml:space="preserve"> </v>
      </c>
      <c r="E19" s="101"/>
      <c r="F19" s="102" t="str">
        <f t="shared" si="3"/>
        <v xml:space="preserve"> </v>
      </c>
      <c r="G19" s="103" t="str">
        <f t="shared" si="0"/>
        <v xml:space="preserve"> </v>
      </c>
      <c r="H19" s="102" t="str">
        <f t="shared" si="1"/>
        <v xml:space="preserve"> </v>
      </c>
      <c r="I19" s="110"/>
      <c r="J19" s="104"/>
    </row>
    <row r="20" spans="1:10" x14ac:dyDescent="0.25">
      <c r="A20" s="88"/>
      <c r="B20" s="106"/>
      <c r="C20" s="99"/>
      <c r="D20" s="102" t="str">
        <f t="shared" si="2"/>
        <v xml:space="preserve"> </v>
      </c>
      <c r="E20" s="101"/>
      <c r="F20" s="102" t="str">
        <f t="shared" si="3"/>
        <v xml:space="preserve"> </v>
      </c>
      <c r="G20" s="103" t="str">
        <f t="shared" si="0"/>
        <v xml:space="preserve"> </v>
      </c>
      <c r="H20" s="102" t="str">
        <f t="shared" si="1"/>
        <v xml:space="preserve"> </v>
      </c>
      <c r="I20" s="110"/>
      <c r="J20" s="104"/>
    </row>
    <row r="21" spans="1:10" x14ac:dyDescent="0.25">
      <c r="A21" s="88"/>
      <c r="B21" s="106"/>
      <c r="C21" s="99"/>
      <c r="D21" s="102" t="str">
        <f t="shared" si="2"/>
        <v xml:space="preserve"> </v>
      </c>
      <c r="E21" s="101"/>
      <c r="F21" s="102" t="str">
        <f t="shared" si="3"/>
        <v xml:space="preserve"> </v>
      </c>
      <c r="G21" s="103" t="str">
        <f t="shared" si="0"/>
        <v xml:space="preserve"> </v>
      </c>
      <c r="H21" s="102" t="str">
        <f t="shared" si="1"/>
        <v xml:space="preserve"> </v>
      </c>
      <c r="I21" s="110"/>
      <c r="J21" s="104"/>
    </row>
    <row r="22" spans="1:10" x14ac:dyDescent="0.25">
      <c r="A22" s="88"/>
      <c r="B22" s="106"/>
      <c r="C22" s="99"/>
      <c r="D22" s="102" t="str">
        <f t="shared" si="2"/>
        <v xml:space="preserve"> </v>
      </c>
      <c r="E22" s="101"/>
      <c r="F22" s="102" t="str">
        <f t="shared" si="3"/>
        <v xml:space="preserve"> </v>
      </c>
      <c r="G22" s="103" t="str">
        <f t="shared" si="0"/>
        <v xml:space="preserve"> </v>
      </c>
      <c r="H22" s="102" t="str">
        <f t="shared" si="1"/>
        <v xml:space="preserve"> </v>
      </c>
      <c r="I22" s="110"/>
      <c r="J22" s="104"/>
    </row>
    <row r="23" spans="1:10" x14ac:dyDescent="0.25">
      <c r="A23" s="88"/>
      <c r="B23" s="106"/>
      <c r="C23" s="99"/>
      <c r="D23" s="102" t="str">
        <f t="shared" si="2"/>
        <v xml:space="preserve"> </v>
      </c>
      <c r="E23" s="101"/>
      <c r="F23" s="102" t="str">
        <f t="shared" si="3"/>
        <v xml:space="preserve"> </v>
      </c>
      <c r="G23" s="103" t="str">
        <f t="shared" si="0"/>
        <v xml:space="preserve"> </v>
      </c>
      <c r="H23" s="102" t="str">
        <f t="shared" si="1"/>
        <v xml:space="preserve"> </v>
      </c>
      <c r="I23" s="110"/>
      <c r="J23" s="104"/>
    </row>
    <row r="24" spans="1:10" x14ac:dyDescent="0.25">
      <c r="A24" s="88"/>
      <c r="B24" s="106"/>
      <c r="C24" s="99"/>
      <c r="D24" s="102" t="str">
        <f t="shared" si="2"/>
        <v xml:space="preserve"> </v>
      </c>
      <c r="E24" s="101"/>
      <c r="F24" s="102" t="str">
        <f t="shared" si="3"/>
        <v xml:space="preserve"> </v>
      </c>
      <c r="G24" s="103" t="str">
        <f t="shared" si="0"/>
        <v xml:space="preserve"> </v>
      </c>
      <c r="H24" s="102" t="str">
        <f t="shared" si="1"/>
        <v xml:space="preserve"> </v>
      </c>
      <c r="I24" s="110"/>
      <c r="J24" s="104"/>
    </row>
    <row r="25" spans="1:10" x14ac:dyDescent="0.25">
      <c r="A25" s="88"/>
      <c r="B25" s="106"/>
      <c r="C25" s="99"/>
      <c r="D25" s="102" t="str">
        <f t="shared" si="2"/>
        <v xml:space="preserve"> </v>
      </c>
      <c r="E25" s="101"/>
      <c r="F25" s="102" t="str">
        <f t="shared" si="3"/>
        <v xml:space="preserve"> </v>
      </c>
      <c r="G25" s="103" t="str">
        <f t="shared" si="0"/>
        <v xml:space="preserve"> </v>
      </c>
      <c r="H25" s="102" t="str">
        <f t="shared" si="1"/>
        <v xml:space="preserve"> </v>
      </c>
      <c r="I25" s="110"/>
      <c r="J25" s="104"/>
    </row>
    <row r="26" spans="1:10" x14ac:dyDescent="0.25">
      <c r="A26" s="88"/>
      <c r="B26" s="106"/>
      <c r="C26" s="99"/>
      <c r="D26" s="102" t="str">
        <f t="shared" si="2"/>
        <v xml:space="preserve"> </v>
      </c>
      <c r="E26" s="101"/>
      <c r="F26" s="102" t="str">
        <f t="shared" si="3"/>
        <v xml:space="preserve"> </v>
      </c>
      <c r="G26" s="103" t="str">
        <f t="shared" si="0"/>
        <v xml:space="preserve"> </v>
      </c>
      <c r="H26" s="102" t="str">
        <f t="shared" si="1"/>
        <v xml:space="preserve"> </v>
      </c>
      <c r="I26" s="110"/>
      <c r="J26" s="104"/>
    </row>
    <row r="27" spans="1:10" x14ac:dyDescent="0.25">
      <c r="A27" s="88"/>
      <c r="B27" s="106"/>
      <c r="C27" s="99"/>
      <c r="D27" s="102" t="str">
        <f t="shared" si="2"/>
        <v xml:space="preserve"> </v>
      </c>
      <c r="E27" s="101"/>
      <c r="F27" s="102" t="str">
        <f t="shared" si="3"/>
        <v xml:space="preserve"> </v>
      </c>
      <c r="G27" s="103" t="str">
        <f t="shared" si="0"/>
        <v xml:space="preserve"> </v>
      </c>
      <c r="H27" s="102" t="str">
        <f t="shared" si="1"/>
        <v xml:space="preserve"> </v>
      </c>
      <c r="I27" s="110"/>
      <c r="J27" s="104"/>
    </row>
    <row r="30" spans="1:10" x14ac:dyDescent="0.25">
      <c r="B30" s="108" t="s">
        <v>219</v>
      </c>
      <c r="C30" s="107"/>
      <c r="D30" s="92"/>
      <c r="E30" s="92"/>
      <c r="F30" s="92"/>
      <c r="H30" s="89"/>
      <c r="I30" s="89"/>
      <c r="J30" s="89"/>
    </row>
    <row r="31" spans="1:10" x14ac:dyDescent="0.25">
      <c r="B31" s="107" t="s">
        <v>737</v>
      </c>
      <c r="C31" s="107"/>
      <c r="D31" s="92"/>
      <c r="E31" s="92"/>
      <c r="F31" s="92"/>
      <c r="H31" s="89"/>
    </row>
    <row r="32" spans="1:10" x14ac:dyDescent="0.25">
      <c r="B32" s="107" t="s">
        <v>738</v>
      </c>
      <c r="C32" s="107"/>
      <c r="D32" s="92"/>
      <c r="E32" s="92"/>
      <c r="F32" s="92"/>
      <c r="H32" s="89"/>
    </row>
    <row r="33" spans="2:10" x14ac:dyDescent="0.25">
      <c r="B33" s="107" t="s">
        <v>739</v>
      </c>
      <c r="C33" s="107"/>
      <c r="D33" s="92"/>
      <c r="E33" s="92"/>
      <c r="F33" s="92"/>
      <c r="H33" s="89"/>
    </row>
    <row r="34" spans="2:10" x14ac:dyDescent="0.25">
      <c r="B34" s="107" t="s">
        <v>740</v>
      </c>
      <c r="C34" s="107"/>
      <c r="D34" s="92"/>
      <c r="E34" s="92"/>
      <c r="F34" s="92"/>
      <c r="H34" s="89"/>
    </row>
    <row r="35" spans="2:10" x14ac:dyDescent="0.25">
      <c r="B35" s="107"/>
      <c r="C35" s="107"/>
      <c r="D35" s="92"/>
      <c r="E35" s="92"/>
      <c r="F35" s="92"/>
      <c r="H35" s="89"/>
    </row>
    <row r="36" spans="2:10" x14ac:dyDescent="0.25">
      <c r="B36" s="107" t="s">
        <v>741</v>
      </c>
      <c r="C36" s="107"/>
      <c r="D36" s="92"/>
      <c r="E36" s="92"/>
      <c r="F36" s="92"/>
      <c r="H36" s="89"/>
    </row>
    <row r="37" spans="2:10" x14ac:dyDescent="0.25">
      <c r="B37" s="107" t="s">
        <v>742</v>
      </c>
      <c r="C37" s="107"/>
      <c r="D37" s="92"/>
      <c r="E37" s="92"/>
      <c r="F37" s="92"/>
      <c r="H37" s="89"/>
    </row>
    <row r="38" spans="2:10" x14ac:dyDescent="0.25">
      <c r="B38" s="107" t="s">
        <v>743</v>
      </c>
      <c r="C38" s="107"/>
      <c r="D38" s="92"/>
      <c r="E38" s="92"/>
      <c r="F38" s="92"/>
      <c r="H38" s="89"/>
      <c r="I38" s="89"/>
      <c r="J38" s="89"/>
    </row>
    <row r="39" spans="2:10" x14ac:dyDescent="0.25">
      <c r="B39" s="107" t="s">
        <v>744</v>
      </c>
      <c r="C39" s="107"/>
      <c r="D39" s="92"/>
      <c r="E39" s="92"/>
      <c r="F39" s="92"/>
      <c r="H39" s="89"/>
      <c r="I39" s="89"/>
      <c r="J39" s="89"/>
    </row>
    <row r="40" spans="2:10" x14ac:dyDescent="0.25">
      <c r="B40" s="107"/>
      <c r="C40" s="107"/>
      <c r="D40" s="92"/>
      <c r="E40" s="92"/>
      <c r="F40" s="92"/>
      <c r="H40" s="89"/>
      <c r="I40" s="89"/>
      <c r="J40" s="89"/>
    </row>
    <row r="41" spans="2:10" x14ac:dyDescent="0.25">
      <c r="B41" s="107" t="s">
        <v>745</v>
      </c>
      <c r="C41" s="107"/>
      <c r="D41" s="92"/>
      <c r="E41" s="92"/>
      <c r="F41" s="92"/>
      <c r="H41" s="89"/>
      <c r="I41" s="89"/>
      <c r="J41" s="89"/>
    </row>
    <row r="42" spans="2:10" x14ac:dyDescent="0.25">
      <c r="H42" s="89"/>
      <c r="I42" s="89"/>
      <c r="J42" s="89"/>
    </row>
  </sheetData>
  <sheetProtection sheet="1" objects="1" scenarios="1" formatCells="0" formatColumns="0" formatRows="0" insertRows="0" deleteRows="0" sort="0" autoFilter="0"/>
  <mergeCells count="8">
    <mergeCell ref="J1:J3"/>
    <mergeCell ref="B5:J5"/>
    <mergeCell ref="B7:B8"/>
    <mergeCell ref="C7:D7"/>
    <mergeCell ref="E7:F7"/>
    <mergeCell ref="G7:H7"/>
    <mergeCell ref="I7:I8"/>
    <mergeCell ref="J7:J8"/>
  </mergeCells>
  <dataValidations count="2">
    <dataValidation type="list" allowBlank="1" showInputMessage="1" showErrorMessage="1" sqref="E9:E27" xr:uid="{00000000-0002-0000-0400-000000000000}">
      <formula1>$C$1:$C$4</formula1>
    </dataValidation>
    <dataValidation type="list" allowBlank="1" showInputMessage="1" showErrorMessage="1" sqref="C9:C27" xr:uid="{00000000-0002-0000-0400-000001000000}">
      <formula1>$A$1:$A$4</formula1>
    </dataValidation>
  </dataValidations>
  <pageMargins left="0.11811023622047245" right="0.11811023622047245" top="0.74803149606299213" bottom="0.74803149606299213" header="0.31496062992125984" footer="0.31496062992125984"/>
  <pageSetup paperSize="9" scale="7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4">
    <tabColor theme="3" tint="0.79998168889431442"/>
  </sheetPr>
  <dimension ref="A1:G50"/>
  <sheetViews>
    <sheetView showGridLines="0" workbookViewId="0">
      <selection activeCell="F42" sqref="F42"/>
    </sheetView>
  </sheetViews>
  <sheetFormatPr defaultRowHeight="12.75" x14ac:dyDescent="0.2"/>
  <cols>
    <col min="1" max="1" width="41.42578125" style="6" customWidth="1"/>
    <col min="2" max="2" width="20.85546875" style="6" customWidth="1"/>
    <col min="3" max="6" width="13.28515625" style="6" customWidth="1"/>
    <col min="7" max="16384" width="9.140625" style="6"/>
  </cols>
  <sheetData>
    <row r="1" spans="1:6" x14ac:dyDescent="0.2">
      <c r="E1" s="795" t="s">
        <v>751</v>
      </c>
      <c r="F1" s="795"/>
    </row>
    <row r="2" spans="1:6" x14ac:dyDescent="0.2">
      <c r="E2" s="33"/>
    </row>
    <row r="3" spans="1:6" ht="15.75" x14ac:dyDescent="0.25">
      <c r="A3" s="765" t="s">
        <v>352</v>
      </c>
      <c r="B3" s="765"/>
      <c r="C3" s="765"/>
      <c r="D3" s="765"/>
      <c r="E3" s="765"/>
      <c r="F3" s="765"/>
    </row>
    <row r="5" spans="1:6" x14ac:dyDescent="0.2">
      <c r="F5" s="33" t="s">
        <v>197</v>
      </c>
    </row>
    <row r="6" spans="1:6" ht="30.75" customHeight="1" thickBot="1" x14ac:dyDescent="0.25">
      <c r="A6" s="130"/>
      <c r="B6" s="473"/>
      <c r="C6" s="474" t="s">
        <v>714</v>
      </c>
      <c r="D6" s="474" t="s">
        <v>750</v>
      </c>
      <c r="E6" s="474" t="s">
        <v>765</v>
      </c>
      <c r="F6" s="475" t="s">
        <v>802</v>
      </c>
    </row>
    <row r="7" spans="1:6" ht="13.5" thickTop="1" x14ac:dyDescent="0.2">
      <c r="A7" s="476" t="s">
        <v>363</v>
      </c>
      <c r="B7" s="136" t="s">
        <v>208</v>
      </c>
      <c r="C7" s="565">
        <v>169406</v>
      </c>
      <c r="D7" s="572">
        <v>166455</v>
      </c>
      <c r="E7" s="572">
        <v>159813</v>
      </c>
      <c r="F7" s="137">
        <v>157279</v>
      </c>
    </row>
    <row r="8" spans="1:6" ht="13.5" thickBot="1" x14ac:dyDescent="0.25">
      <c r="A8" s="132"/>
      <c r="B8" s="138" t="s">
        <v>209</v>
      </c>
      <c r="C8" s="566">
        <v>150906</v>
      </c>
      <c r="D8" s="575">
        <v>162869</v>
      </c>
      <c r="E8" s="575">
        <v>160283</v>
      </c>
      <c r="F8" s="139" t="s">
        <v>210</v>
      </c>
    </row>
    <row r="9" spans="1:6" x14ac:dyDescent="0.2">
      <c r="A9" s="477"/>
      <c r="B9" s="478" t="s">
        <v>364</v>
      </c>
      <c r="C9" s="567">
        <f>IFERROR(C8/C7-1,0)</f>
        <v>-0.10920510489593049</v>
      </c>
      <c r="D9" s="567">
        <f>IFERROR(D8/D7-1,0)</f>
        <v>-2.1543360067285411E-2</v>
      </c>
      <c r="E9" s="567">
        <f>IFERROR(E8/E7-1,0)</f>
        <v>2.9409372203763606E-3</v>
      </c>
      <c r="F9" s="567">
        <f>IFERROR(F8/F7-1,0)</f>
        <v>0</v>
      </c>
    </row>
    <row r="10" spans="1:6" ht="13.5" thickBot="1" x14ac:dyDescent="0.25">
      <c r="A10" s="796" t="s">
        <v>365</v>
      </c>
      <c r="B10" s="797"/>
      <c r="C10" s="568">
        <f>IFERROR(C8/B8-1,0)</f>
        <v>0</v>
      </c>
      <c r="D10" s="568">
        <f>IFERROR(D8/C8-1,0)</f>
        <v>7.9274515261156031E-2</v>
      </c>
      <c r="E10" s="568">
        <f>IFERROR(E7/D8-1,0)</f>
        <v>-1.8763546162867129E-2</v>
      </c>
      <c r="F10" s="479">
        <f>IFERROR(F7/E8-1,0)</f>
        <v>-1.874185035218956E-2</v>
      </c>
    </row>
    <row r="11" spans="1:6" ht="13.5" thickTop="1" x14ac:dyDescent="0.2">
      <c r="A11" s="476" t="s">
        <v>366</v>
      </c>
      <c r="B11" s="136" t="s">
        <v>208</v>
      </c>
      <c r="C11" s="565">
        <v>268230</v>
      </c>
      <c r="D11" s="565">
        <v>248277</v>
      </c>
      <c r="E11" s="565">
        <v>247713</v>
      </c>
      <c r="F11" s="128">
        <v>264177</v>
      </c>
    </row>
    <row r="12" spans="1:6" ht="13.5" thickBot="1" x14ac:dyDescent="0.25">
      <c r="A12" s="132"/>
      <c r="B12" s="138" t="s">
        <v>209</v>
      </c>
      <c r="C12" s="565">
        <v>300369</v>
      </c>
      <c r="D12" s="565">
        <v>292620</v>
      </c>
      <c r="E12" s="565">
        <v>255683</v>
      </c>
      <c r="F12" s="708"/>
    </row>
    <row r="13" spans="1:6" x14ac:dyDescent="0.2">
      <c r="A13" s="477"/>
      <c r="B13" s="478" t="s">
        <v>364</v>
      </c>
      <c r="C13" s="567">
        <f>IFERROR(C12/C11-1,0)</f>
        <v>0.11981881221339896</v>
      </c>
      <c r="D13" s="567">
        <f>IFERROR(D12/D11-1,0)</f>
        <v>0.17860293140323114</v>
      </c>
      <c r="E13" s="567">
        <f t="shared" ref="E13:F13" si="0">IFERROR(E12/E11-1,0)</f>
        <v>3.2174330777956728E-2</v>
      </c>
      <c r="F13" s="567">
        <f t="shared" si="0"/>
        <v>-1</v>
      </c>
    </row>
    <row r="14" spans="1:6" ht="13.5" thickBot="1" x14ac:dyDescent="0.25">
      <c r="A14" s="796" t="s">
        <v>365</v>
      </c>
      <c r="B14" s="797"/>
      <c r="C14" s="568">
        <f>IFERROR(C12/B12-1,0)</f>
        <v>0</v>
      </c>
      <c r="D14" s="568">
        <f>IFERROR(D12/C12-1,0)</f>
        <v>-2.5798268130199808E-2</v>
      </c>
      <c r="E14" s="568">
        <f>IFERROR(E11/D12-1,0)</f>
        <v>-0.153465245027681</v>
      </c>
      <c r="F14" s="479">
        <f>IFERROR(F11/E12-1,0)</f>
        <v>3.3220824223745726E-2</v>
      </c>
    </row>
    <row r="15" spans="1:6" ht="13.5" thickTop="1" x14ac:dyDescent="0.2">
      <c r="A15" s="476" t="s">
        <v>207</v>
      </c>
      <c r="B15" s="136" t="s">
        <v>208</v>
      </c>
      <c r="C15" s="565">
        <v>295039</v>
      </c>
      <c r="D15" s="565">
        <v>327550</v>
      </c>
      <c r="E15" s="565">
        <v>368180</v>
      </c>
      <c r="F15" s="128">
        <v>386720</v>
      </c>
    </row>
    <row r="16" spans="1:6" ht="13.5" thickBot="1" x14ac:dyDescent="0.25">
      <c r="A16" s="132"/>
      <c r="B16" s="138" t="s">
        <v>209</v>
      </c>
      <c r="C16" s="569">
        <v>286171</v>
      </c>
      <c r="D16" s="575">
        <v>300559</v>
      </c>
      <c r="E16" s="575">
        <v>343000</v>
      </c>
      <c r="F16" s="139" t="s">
        <v>210</v>
      </c>
    </row>
    <row r="17" spans="1:6" x14ac:dyDescent="0.2">
      <c r="A17" s="477"/>
      <c r="B17" s="478" t="s">
        <v>364</v>
      </c>
      <c r="C17" s="567">
        <f>IFERROR(C16/C15-1,0)</f>
        <v>-3.0057043306139231E-2</v>
      </c>
      <c r="D17" s="567">
        <f>IFERROR(D16/D15-1,0)</f>
        <v>-8.2402686612730869E-2</v>
      </c>
      <c r="E17" s="567">
        <f t="shared" ref="E17:F17" si="1">IFERROR(E16/E15-1,0)</f>
        <v>-6.8390461187462614E-2</v>
      </c>
      <c r="F17" s="567">
        <f t="shared" si="1"/>
        <v>0</v>
      </c>
    </row>
    <row r="18" spans="1:6" ht="13.5" thickBot="1" x14ac:dyDescent="0.25">
      <c r="A18" s="796" t="s">
        <v>365</v>
      </c>
      <c r="B18" s="797"/>
      <c r="C18" s="568">
        <f>IFERROR(C16/B16-1,0)</f>
        <v>0</v>
      </c>
      <c r="D18" s="568">
        <f>IFERROR(D16/C16-1,0)</f>
        <v>5.0277631206516293E-2</v>
      </c>
      <c r="E18" s="568">
        <f>IFERROR(E15/D16-1,0)</f>
        <v>0.22498411293622889</v>
      </c>
      <c r="F18" s="479">
        <f>IFERROR(F15/E16-1,0)</f>
        <v>0.12746355685131205</v>
      </c>
    </row>
    <row r="19" spans="1:6" ht="13.5" thickTop="1" x14ac:dyDescent="0.2">
      <c r="A19" s="476" t="s">
        <v>211</v>
      </c>
      <c r="B19" s="136" t="s">
        <v>208</v>
      </c>
      <c r="C19" s="565">
        <v>305019</v>
      </c>
      <c r="D19" s="565">
        <v>340761</v>
      </c>
      <c r="E19" s="565">
        <v>380861</v>
      </c>
      <c r="F19" s="128">
        <v>402331</v>
      </c>
    </row>
    <row r="20" spans="1:6" ht="13.5" thickBot="1" x14ac:dyDescent="0.25">
      <c r="A20" s="132"/>
      <c r="B20" s="138" t="s">
        <v>209</v>
      </c>
      <c r="C20" s="569">
        <v>294000</v>
      </c>
      <c r="D20" s="575">
        <v>312148</v>
      </c>
      <c r="E20" s="575">
        <v>358600</v>
      </c>
      <c r="F20" s="139" t="s">
        <v>210</v>
      </c>
    </row>
    <row r="21" spans="1:6" x14ac:dyDescent="0.2">
      <c r="A21" s="477"/>
      <c r="B21" s="478" t="s">
        <v>364</v>
      </c>
      <c r="C21" s="567">
        <f>IFERROR(C20/C19-1,0)</f>
        <v>-3.6125618404099447E-2</v>
      </c>
      <c r="D21" s="567">
        <f>IFERROR(D20/D19-1,0)</f>
        <v>-8.3967942340819501E-2</v>
      </c>
      <c r="E21" s="567">
        <f t="shared" ref="E21:F21" si="2">IFERROR(E20/E19-1,0)</f>
        <v>-5.8449145488774112E-2</v>
      </c>
      <c r="F21" s="567">
        <f t="shared" si="2"/>
        <v>0</v>
      </c>
    </row>
    <row r="22" spans="1:6" ht="13.5" thickBot="1" x14ac:dyDescent="0.25">
      <c r="A22" s="796" t="s">
        <v>365</v>
      </c>
      <c r="B22" s="797"/>
      <c r="C22" s="568">
        <f>IFERROR(C20/B20-1,0)</f>
        <v>0</v>
      </c>
      <c r="D22" s="568">
        <f>IFERROR(D20/C20-1,0)</f>
        <v>6.1727891156462489E-2</v>
      </c>
      <c r="E22" s="568">
        <f>IFERROR(E19/D20-1,0)</f>
        <v>0.22012955392954625</v>
      </c>
      <c r="F22" s="479">
        <f>IFERROR(F19/E20-1,0)</f>
        <v>0.12194924707194654</v>
      </c>
    </row>
    <row r="23" spans="1:6" ht="13.5" thickTop="1" x14ac:dyDescent="0.2">
      <c r="A23" s="476" t="s">
        <v>212</v>
      </c>
      <c r="B23" s="136" t="s">
        <v>208</v>
      </c>
      <c r="C23" s="570">
        <f>C15-C19</f>
        <v>-9980</v>
      </c>
      <c r="D23" s="570">
        <f>D15-D19</f>
        <v>-13211</v>
      </c>
      <c r="E23" s="565">
        <f>E15-E19</f>
        <v>-12681</v>
      </c>
      <c r="F23" s="128">
        <f>F15-F19</f>
        <v>-15611</v>
      </c>
    </row>
    <row r="24" spans="1:6" ht="13.5" thickBot="1" x14ac:dyDescent="0.25">
      <c r="A24" s="132"/>
      <c r="B24" s="138" t="s">
        <v>209</v>
      </c>
      <c r="C24" s="570">
        <f>C16-C20</f>
        <v>-7829</v>
      </c>
      <c r="D24" s="570">
        <f>D16-D20</f>
        <v>-11589</v>
      </c>
      <c r="E24" s="565">
        <f>E16-E20</f>
        <v>-15600</v>
      </c>
      <c r="F24" s="139" t="s">
        <v>210</v>
      </c>
    </row>
    <row r="25" spans="1:6" x14ac:dyDescent="0.2">
      <c r="A25" s="477"/>
      <c r="B25" s="478" t="s">
        <v>364</v>
      </c>
      <c r="C25" s="567">
        <f>IFERROR(C24/C23-1,0)</f>
        <v>-0.21553106212424855</v>
      </c>
      <c r="D25" s="567">
        <f>IFERROR(D24/D23-1,0)</f>
        <v>-0.12277647415032922</v>
      </c>
      <c r="E25" s="567">
        <f t="shared" ref="E25:F25" si="3">IFERROR(E24/E23-1,0)</f>
        <v>0.23018689377809332</v>
      </c>
      <c r="F25" s="567">
        <f t="shared" si="3"/>
        <v>0</v>
      </c>
    </row>
    <row r="26" spans="1:6" ht="13.5" thickBot="1" x14ac:dyDescent="0.25">
      <c r="A26" s="796" t="s">
        <v>365</v>
      </c>
      <c r="B26" s="797"/>
      <c r="C26" s="568">
        <f>IFERROR(C24/B24-1,0)</f>
        <v>0</v>
      </c>
      <c r="D26" s="568">
        <f>IFERROR(D24/C24-1,0)</f>
        <v>0.48026567888619232</v>
      </c>
      <c r="E26" s="568">
        <f>IFERROR(E23/D24-1,0)</f>
        <v>9.4227284493916708E-2</v>
      </c>
      <c r="F26" s="479">
        <f>IFERROR(F23/E24-1,0)</f>
        <v>7.0512820512824703E-4</v>
      </c>
    </row>
    <row r="27" spans="1:6" ht="13.5" thickTop="1" x14ac:dyDescent="0.2">
      <c r="A27" s="480" t="s">
        <v>213</v>
      </c>
      <c r="B27" s="136" t="s">
        <v>208</v>
      </c>
      <c r="C27" s="565">
        <v>510</v>
      </c>
      <c r="D27" s="565">
        <v>679</v>
      </c>
      <c r="E27" s="565">
        <v>209</v>
      </c>
      <c r="F27" s="128">
        <v>279</v>
      </c>
    </row>
    <row r="28" spans="1:6" ht="13.5" thickBot="1" x14ac:dyDescent="0.25">
      <c r="A28" s="132"/>
      <c r="B28" s="138" t="s">
        <v>209</v>
      </c>
      <c r="C28" s="569">
        <v>1971</v>
      </c>
      <c r="D28" s="573">
        <v>3265</v>
      </c>
      <c r="E28" s="573">
        <v>1295</v>
      </c>
      <c r="F28" s="139" t="s">
        <v>210</v>
      </c>
    </row>
    <row r="29" spans="1:6" x14ac:dyDescent="0.2">
      <c r="A29" s="477"/>
      <c r="B29" s="478" t="s">
        <v>364</v>
      </c>
      <c r="C29" s="567">
        <f>IFERROR(C28/C27-1,0)</f>
        <v>2.8647058823529412</v>
      </c>
      <c r="D29" s="567">
        <f>IFERROR(D28/D27-1,0)</f>
        <v>3.8085419734904269</v>
      </c>
      <c r="E29" s="567">
        <f t="shared" ref="E29:F29" si="4">IFERROR(E28/E27-1,0)</f>
        <v>5.196172248803828</v>
      </c>
      <c r="F29" s="567">
        <f t="shared" si="4"/>
        <v>0</v>
      </c>
    </row>
    <row r="30" spans="1:6" ht="13.5" thickBot="1" x14ac:dyDescent="0.25">
      <c r="A30" s="796" t="s">
        <v>365</v>
      </c>
      <c r="B30" s="797"/>
      <c r="C30" s="568">
        <f>IFERROR(C28/B28-1,0)</f>
        <v>0</v>
      </c>
      <c r="D30" s="568">
        <f>IFERROR(D28/C28-1,0)</f>
        <v>0.65651953323186207</v>
      </c>
      <c r="E30" s="568">
        <f>IFERROR(E27/D28-1,0)</f>
        <v>-0.93598774885145486</v>
      </c>
      <c r="F30" s="479">
        <f>IFERROR(F27/E28-1,0)</f>
        <v>-0.78455598455598452</v>
      </c>
    </row>
    <row r="31" spans="1:6" ht="9" customHeight="1" thickTop="1" thickBot="1" x14ac:dyDescent="0.25">
      <c r="A31" s="133"/>
      <c r="B31" s="134"/>
      <c r="C31" s="571"/>
      <c r="D31" s="571"/>
      <c r="E31" s="574"/>
      <c r="F31" s="481"/>
    </row>
    <row r="32" spans="1:6" ht="13.5" thickTop="1" x14ac:dyDescent="0.2">
      <c r="A32" s="476" t="s">
        <v>214</v>
      </c>
      <c r="B32" s="136" t="s">
        <v>208</v>
      </c>
      <c r="C32" s="565">
        <v>152</v>
      </c>
      <c r="D32" s="572">
        <v>152</v>
      </c>
      <c r="E32" s="572">
        <v>152</v>
      </c>
      <c r="F32" s="137">
        <v>116</v>
      </c>
    </row>
    <row r="33" spans="1:7" ht="13.5" thickBot="1" x14ac:dyDescent="0.25">
      <c r="A33" s="132"/>
      <c r="B33" s="138" t="s">
        <v>209</v>
      </c>
      <c r="C33" s="569">
        <v>124</v>
      </c>
      <c r="D33" s="575">
        <v>135</v>
      </c>
      <c r="E33" s="575">
        <v>127</v>
      </c>
      <c r="F33" s="482" t="s">
        <v>210</v>
      </c>
    </row>
    <row r="34" spans="1:7" x14ac:dyDescent="0.2">
      <c r="A34" s="477"/>
      <c r="B34" s="478" t="s">
        <v>364</v>
      </c>
      <c r="C34" s="567">
        <f>IFERROR(C33/C32-1,0)</f>
        <v>-0.18421052631578949</v>
      </c>
      <c r="D34" s="567">
        <f>IFERROR(D33/D32-1,0)</f>
        <v>-0.11184210526315785</v>
      </c>
      <c r="E34" s="567">
        <f t="shared" ref="E34:F34" si="5">IFERROR(E33/E32-1,0)</f>
        <v>-0.16447368421052633</v>
      </c>
      <c r="F34" s="567">
        <f t="shared" si="5"/>
        <v>0</v>
      </c>
    </row>
    <row r="35" spans="1:7" ht="13.5" thickBot="1" x14ac:dyDescent="0.25">
      <c r="A35" s="796" t="s">
        <v>365</v>
      </c>
      <c r="B35" s="797"/>
      <c r="C35" s="568">
        <f>IFERROR(C33/B33-1,0)</f>
        <v>0</v>
      </c>
      <c r="D35" s="568">
        <f>IFERROR(D33/C33-1,0)</f>
        <v>8.870967741935476E-2</v>
      </c>
      <c r="E35" s="568">
        <f>IFERROR(E32/D33-1,0)</f>
        <v>0.125925925925926</v>
      </c>
      <c r="F35" s="479">
        <f>IFERROR(F32/E33-1,0)</f>
        <v>-8.6614173228346414E-2</v>
      </c>
    </row>
    <row r="36" spans="1:7" ht="13.5" thickTop="1" x14ac:dyDescent="0.2">
      <c r="A36" s="476" t="s">
        <v>215</v>
      </c>
      <c r="B36" s="136" t="s">
        <v>208</v>
      </c>
      <c r="C36" s="565">
        <v>50227</v>
      </c>
      <c r="D36" s="572">
        <v>58103</v>
      </c>
      <c r="E36" s="572">
        <v>63915</v>
      </c>
      <c r="F36" s="137">
        <v>69028</v>
      </c>
    </row>
    <row r="37" spans="1:7" ht="13.5" thickBot="1" x14ac:dyDescent="0.25">
      <c r="A37" s="132"/>
      <c r="B37" s="138" t="s">
        <v>209</v>
      </c>
      <c r="C37" s="569">
        <v>51647</v>
      </c>
      <c r="D37" s="575">
        <v>58103</v>
      </c>
      <c r="E37" s="575">
        <v>64566</v>
      </c>
      <c r="F37" s="482" t="s">
        <v>210</v>
      </c>
    </row>
    <row r="38" spans="1:7" x14ac:dyDescent="0.2">
      <c r="A38" s="477"/>
      <c r="B38" s="478" t="s">
        <v>364</v>
      </c>
      <c r="C38" s="567">
        <f>IFERROR(C37/C36-1,0)</f>
        <v>2.8271646723873722E-2</v>
      </c>
      <c r="D38" s="567">
        <f>IFERROR(D37/D36-1,0)</f>
        <v>0</v>
      </c>
      <c r="E38" s="567">
        <f t="shared" ref="E38:F38" si="6">IFERROR(E37/E36-1,0)</f>
        <v>1.0185402487678852E-2</v>
      </c>
      <c r="F38" s="567">
        <f t="shared" si="6"/>
        <v>0</v>
      </c>
    </row>
    <row r="39" spans="1:7" ht="13.5" thickBot="1" x14ac:dyDescent="0.25">
      <c r="A39" s="796" t="s">
        <v>365</v>
      </c>
      <c r="B39" s="797"/>
      <c r="C39" s="568">
        <f>IFERROR(C37/B37-1,0)</f>
        <v>0</v>
      </c>
      <c r="D39" s="568">
        <f>IFERROR(D37/C37-1,0)</f>
        <v>0.12500242027610509</v>
      </c>
      <c r="E39" s="568">
        <f>IFERROR(E36/D37-1,0)</f>
        <v>0.10002925838596965</v>
      </c>
      <c r="F39" s="479">
        <f>IFERROR(F36/E37-1,0)</f>
        <v>6.9107579840782973E-2</v>
      </c>
    </row>
    <row r="40" spans="1:7" ht="9" customHeight="1" thickTop="1" thickBot="1" x14ac:dyDescent="0.25">
      <c r="A40" s="133"/>
      <c r="B40" s="134"/>
      <c r="C40" s="571"/>
      <c r="D40" s="571"/>
      <c r="E40" s="574"/>
      <c r="F40" s="481"/>
    </row>
    <row r="41" spans="1:7" ht="13.5" thickTop="1" x14ac:dyDescent="0.2">
      <c r="A41" s="476" t="s">
        <v>367</v>
      </c>
      <c r="B41" s="136" t="s">
        <v>208</v>
      </c>
      <c r="C41" s="565">
        <v>19311</v>
      </c>
      <c r="D41" s="572">
        <v>39348</v>
      </c>
      <c r="E41" s="572">
        <v>45000</v>
      </c>
      <c r="F41" s="137">
        <v>43090</v>
      </c>
    </row>
    <row r="42" spans="1:7" ht="13.5" thickBot="1" x14ac:dyDescent="0.25">
      <c r="A42" s="132"/>
      <c r="B42" s="138" t="s">
        <v>209</v>
      </c>
      <c r="C42" s="569">
        <v>7518</v>
      </c>
      <c r="D42" s="575">
        <v>33653</v>
      </c>
      <c r="E42" s="575">
        <v>10000</v>
      </c>
      <c r="F42" s="482" t="s">
        <v>210</v>
      </c>
    </row>
    <row r="43" spans="1:7" x14ac:dyDescent="0.2">
      <c r="A43" s="477"/>
      <c r="B43" s="478" t="s">
        <v>364</v>
      </c>
      <c r="C43" s="567">
        <f>IFERROR(C42/C41-1,0)</f>
        <v>-0.61068820879291597</v>
      </c>
      <c r="D43" s="567">
        <f>IFERROR(D42/D41-1,0)</f>
        <v>-0.1447341669208092</v>
      </c>
      <c r="E43" s="567">
        <f t="shared" ref="E43:F43" si="7">IFERROR(E42/E41-1,0)</f>
        <v>-0.77777777777777779</v>
      </c>
      <c r="F43" s="567">
        <f t="shared" si="7"/>
        <v>0</v>
      </c>
    </row>
    <row r="44" spans="1:7" ht="13.5" thickBot="1" x14ac:dyDescent="0.25">
      <c r="A44" s="796" t="s">
        <v>365</v>
      </c>
      <c r="B44" s="797"/>
      <c r="C44" s="568">
        <f>IFERROR(C42/B42-1,0)</f>
        <v>0</v>
      </c>
      <c r="D44" s="568">
        <f>IFERROR(D42/C42-1,0)</f>
        <v>3.4763234902899711</v>
      </c>
      <c r="E44" s="568">
        <f>IFERROR(E41/D42-1,0)</f>
        <v>0.33717647758000768</v>
      </c>
      <c r="F44" s="479">
        <f>IFERROR(F41/E42-1,0)</f>
        <v>3.3090000000000002</v>
      </c>
    </row>
    <row r="45" spans="1:7" ht="13.5" thickTop="1" x14ac:dyDescent="0.2"/>
    <row r="46" spans="1:7" ht="15.75" customHeight="1" x14ac:dyDescent="0.2">
      <c r="A46" s="798" t="s">
        <v>994</v>
      </c>
      <c r="B46" s="799"/>
      <c r="C46" s="799"/>
      <c r="D46" s="799"/>
      <c r="E46" s="799"/>
      <c r="F46" s="799"/>
      <c r="G46" s="135"/>
    </row>
    <row r="47" spans="1:7" x14ac:dyDescent="0.2">
      <c r="A47" s="799"/>
      <c r="B47" s="799"/>
      <c r="C47" s="799"/>
      <c r="D47" s="799"/>
      <c r="E47" s="799"/>
      <c r="F47" s="799"/>
      <c r="G47" s="135"/>
    </row>
    <row r="48" spans="1:7" x14ac:dyDescent="0.2">
      <c r="A48" s="799"/>
      <c r="B48" s="799"/>
      <c r="C48" s="799"/>
      <c r="D48" s="799"/>
      <c r="E48" s="799"/>
      <c r="F48" s="799"/>
    </row>
    <row r="50" spans="1:1" x14ac:dyDescent="0.2">
      <c r="A50" s="6" t="s">
        <v>368</v>
      </c>
    </row>
  </sheetData>
  <mergeCells count="12">
    <mergeCell ref="A44:B44"/>
    <mergeCell ref="A46:F48"/>
    <mergeCell ref="A22:B22"/>
    <mergeCell ref="A26:B26"/>
    <mergeCell ref="A30:B30"/>
    <mergeCell ref="A35:B35"/>
    <mergeCell ref="A39:B39"/>
    <mergeCell ref="E1:F1"/>
    <mergeCell ref="A3:F3"/>
    <mergeCell ref="A10:B10"/>
    <mergeCell ref="A14:B14"/>
    <mergeCell ref="A18:B18"/>
  </mergeCells>
  <pageMargins left="0.19685039370078741" right="0.31496062992125984" top="0.74803149606299213" bottom="0.74803149606299213" header="0.31496062992125984" footer="0.31496062992125984"/>
  <pageSetup paperSize="9" scale="8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5">
    <tabColor theme="3" tint="0.79998168889431442"/>
  </sheetPr>
  <dimension ref="A1:G46"/>
  <sheetViews>
    <sheetView showGridLines="0" workbookViewId="0">
      <selection activeCell="D4" sqref="D4"/>
    </sheetView>
  </sheetViews>
  <sheetFormatPr defaultRowHeight="12.75" x14ac:dyDescent="0.2"/>
  <cols>
    <col min="1" max="1" width="23.85546875" style="6" customWidth="1"/>
    <col min="2" max="2" width="16.85546875" style="6" customWidth="1"/>
    <col min="3" max="6" width="15.7109375" style="6" customWidth="1"/>
    <col min="7" max="16384" width="9.140625" style="6"/>
  </cols>
  <sheetData>
    <row r="1" spans="1:6" x14ac:dyDescent="0.2">
      <c r="F1" s="34"/>
    </row>
    <row r="2" spans="1:6" ht="13.5" thickBot="1" x14ac:dyDescent="0.25">
      <c r="C2" s="140"/>
      <c r="D2" s="140"/>
      <c r="E2" s="140"/>
      <c r="F2" s="140"/>
    </row>
    <row r="3" spans="1:6" ht="47.25" customHeight="1" thickBot="1" x14ac:dyDescent="0.25">
      <c r="A3" s="140"/>
      <c r="B3" s="141"/>
      <c r="C3" s="576" t="s">
        <v>832</v>
      </c>
      <c r="D3" s="576" t="s">
        <v>989</v>
      </c>
      <c r="E3" s="577" t="s">
        <v>990</v>
      </c>
      <c r="F3" s="578" t="s">
        <v>978</v>
      </c>
    </row>
    <row r="4" spans="1:6" ht="15" customHeight="1" x14ac:dyDescent="0.2">
      <c r="A4" s="813" t="s">
        <v>216</v>
      </c>
      <c r="B4" s="814"/>
      <c r="C4" s="711"/>
      <c r="D4" s="712">
        <v>22689</v>
      </c>
      <c r="E4" s="711">
        <v>31100</v>
      </c>
      <c r="F4" s="711">
        <v>30289</v>
      </c>
    </row>
    <row r="5" spans="1:6" ht="15" customHeight="1" x14ac:dyDescent="0.2">
      <c r="A5" s="800" t="s">
        <v>369</v>
      </c>
      <c r="B5" s="801"/>
      <c r="C5" s="713">
        <v>1.86</v>
      </c>
      <c r="D5" s="713">
        <v>0.27</v>
      </c>
      <c r="E5" s="714">
        <v>1</v>
      </c>
      <c r="F5" s="714">
        <v>0.11</v>
      </c>
    </row>
    <row r="6" spans="1:6" ht="15" customHeight="1" x14ac:dyDescent="0.2">
      <c r="A6" s="800" t="s">
        <v>370</v>
      </c>
      <c r="B6" s="801"/>
      <c r="C6" s="713">
        <v>1.1599999999999999</v>
      </c>
      <c r="D6" s="713">
        <v>0.41</v>
      </c>
      <c r="E6" s="714">
        <v>1</v>
      </c>
      <c r="F6" s="714">
        <v>0.18</v>
      </c>
    </row>
    <row r="7" spans="1:6" ht="15" customHeight="1" x14ac:dyDescent="0.2">
      <c r="A7" s="800" t="s">
        <v>371</v>
      </c>
      <c r="B7" s="801"/>
      <c r="C7" s="713"/>
      <c r="D7" s="713"/>
      <c r="E7" s="714">
        <v>1080</v>
      </c>
      <c r="F7" s="714">
        <v>38000</v>
      </c>
    </row>
    <row r="8" spans="1:6" ht="15" customHeight="1" x14ac:dyDescent="0.2">
      <c r="A8" s="800" t="s">
        <v>218</v>
      </c>
      <c r="B8" s="801"/>
      <c r="C8" s="713">
        <v>71.75</v>
      </c>
      <c r="D8" s="713">
        <v>49.16</v>
      </c>
      <c r="E8" s="713">
        <v>60</v>
      </c>
      <c r="F8" s="713">
        <v>68</v>
      </c>
    </row>
    <row r="9" spans="1:6" ht="15" customHeight="1" x14ac:dyDescent="0.2">
      <c r="A9" s="800" t="s">
        <v>217</v>
      </c>
      <c r="B9" s="801"/>
      <c r="C9" s="713">
        <v>171.85</v>
      </c>
      <c r="D9" s="713">
        <v>259.39</v>
      </c>
      <c r="E9" s="713">
        <v>269</v>
      </c>
      <c r="F9" s="713">
        <v>182</v>
      </c>
    </row>
    <row r="10" spans="1:6" ht="15" customHeight="1" thickBot="1" x14ac:dyDescent="0.25">
      <c r="A10" s="802" t="s">
        <v>372</v>
      </c>
      <c r="B10" s="803"/>
      <c r="C10" s="715">
        <v>56.61</v>
      </c>
      <c r="D10" s="715">
        <v>55.26</v>
      </c>
      <c r="E10" s="716">
        <v>61</v>
      </c>
      <c r="F10" s="716">
        <v>58</v>
      </c>
    </row>
    <row r="11" spans="1:6" x14ac:dyDescent="0.2">
      <c r="A11" s="142"/>
      <c r="B11" s="142"/>
      <c r="C11" s="142"/>
      <c r="D11" s="142"/>
      <c r="E11" s="142"/>
      <c r="F11" s="142"/>
    </row>
    <row r="12" spans="1:6" ht="13.5" thickBot="1" x14ac:dyDescent="0.25">
      <c r="C12" s="140"/>
      <c r="D12" s="140"/>
      <c r="E12" s="140"/>
      <c r="F12" s="483" t="s">
        <v>197</v>
      </c>
    </row>
    <row r="13" spans="1:6" ht="39.75" customHeight="1" thickBot="1" x14ac:dyDescent="0.25">
      <c r="A13" s="140"/>
      <c r="B13" s="141"/>
      <c r="C13" s="579" t="s">
        <v>807</v>
      </c>
      <c r="D13" s="579" t="s">
        <v>833</v>
      </c>
      <c r="E13" s="579" t="s">
        <v>991</v>
      </c>
      <c r="F13" s="579" t="s">
        <v>992</v>
      </c>
    </row>
    <row r="14" spans="1:6" ht="15" customHeight="1" x14ac:dyDescent="0.2">
      <c r="A14" s="807" t="s">
        <v>373</v>
      </c>
      <c r="B14" s="808"/>
      <c r="C14" s="583">
        <v>0</v>
      </c>
      <c r="D14" s="583">
        <v>0</v>
      </c>
      <c r="E14" s="583">
        <v>0</v>
      </c>
      <c r="F14" s="584">
        <v>0</v>
      </c>
    </row>
    <row r="15" spans="1:6" ht="15" customHeight="1" x14ac:dyDescent="0.2">
      <c r="A15" s="809" t="s">
        <v>374</v>
      </c>
      <c r="B15" s="810"/>
      <c r="C15" s="585">
        <v>0</v>
      </c>
      <c r="D15" s="585">
        <v>0</v>
      </c>
      <c r="E15" s="585">
        <v>0</v>
      </c>
      <c r="F15" s="586">
        <v>0</v>
      </c>
    </row>
    <row r="16" spans="1:6" ht="15" customHeight="1" thickBot="1" x14ac:dyDescent="0.25">
      <c r="A16" s="811" t="s">
        <v>275</v>
      </c>
      <c r="B16" s="812"/>
      <c r="C16" s="587">
        <f>SUM(C14:C15)</f>
        <v>0</v>
      </c>
      <c r="D16" s="587">
        <f>SUM(D14:D15)</f>
        <v>0</v>
      </c>
      <c r="E16" s="587">
        <f>SUM(E14:E15)</f>
        <v>0</v>
      </c>
      <c r="F16" s="587">
        <f>SUM(F14:F15)</f>
        <v>0</v>
      </c>
    </row>
    <row r="17" spans="1:6" s="143" customFormat="1" x14ac:dyDescent="0.2">
      <c r="A17" s="149"/>
      <c r="B17" s="145"/>
      <c r="C17" s="147"/>
      <c r="D17" s="147"/>
      <c r="E17" s="147"/>
      <c r="F17" s="147"/>
    </row>
    <row r="18" spans="1:6" s="143" customFormat="1" ht="13.5" thickBot="1" x14ac:dyDescent="0.25">
      <c r="B18" s="148"/>
      <c r="C18" s="484"/>
      <c r="D18" s="484"/>
      <c r="E18" s="484"/>
      <c r="F18" s="483" t="s">
        <v>197</v>
      </c>
    </row>
    <row r="19" spans="1:6" ht="30" customHeight="1" thickBot="1" x14ac:dyDescent="0.25">
      <c r="A19" s="140"/>
      <c r="B19" s="150"/>
      <c r="C19" s="580" t="s">
        <v>714</v>
      </c>
      <c r="D19" s="580" t="s">
        <v>750</v>
      </c>
      <c r="E19" s="580" t="s">
        <v>765</v>
      </c>
      <c r="F19" s="581" t="s">
        <v>978</v>
      </c>
    </row>
    <row r="20" spans="1:6" ht="15" customHeight="1" x14ac:dyDescent="0.2">
      <c r="A20" s="815" t="s">
        <v>227</v>
      </c>
      <c r="B20" s="151" t="s">
        <v>208</v>
      </c>
      <c r="C20" s="588">
        <v>0</v>
      </c>
      <c r="D20" s="588">
        <v>0</v>
      </c>
      <c r="E20" s="588">
        <v>0</v>
      </c>
      <c r="F20" s="588">
        <v>0</v>
      </c>
    </row>
    <row r="21" spans="1:6" ht="15" customHeight="1" x14ac:dyDescent="0.2">
      <c r="A21" s="816"/>
      <c r="B21" s="152" t="s">
        <v>377</v>
      </c>
      <c r="C21" s="589">
        <v>0</v>
      </c>
      <c r="D21" s="589">
        <v>0</v>
      </c>
      <c r="E21" s="589">
        <v>0</v>
      </c>
      <c r="F21" s="590" t="s">
        <v>210</v>
      </c>
    </row>
    <row r="22" spans="1:6" ht="15" customHeight="1" thickBot="1" x14ac:dyDescent="0.25">
      <c r="A22" s="817"/>
      <c r="B22" s="153" t="s">
        <v>390</v>
      </c>
      <c r="C22" s="591">
        <v>0</v>
      </c>
      <c r="D22" s="591">
        <v>0</v>
      </c>
      <c r="E22" s="591">
        <v>0</v>
      </c>
      <c r="F22" s="592" t="s">
        <v>210</v>
      </c>
    </row>
    <row r="23" spans="1:6" ht="15" customHeight="1" x14ac:dyDescent="0.2">
      <c r="A23" s="816" t="s">
        <v>375</v>
      </c>
      <c r="B23" s="154" t="s">
        <v>208</v>
      </c>
      <c r="C23" s="593"/>
      <c r="D23" s="593"/>
      <c r="E23" s="593"/>
      <c r="F23" s="593"/>
    </row>
    <row r="24" spans="1:6" ht="15" customHeight="1" x14ac:dyDescent="0.2">
      <c r="A24" s="816"/>
      <c r="B24" s="155" t="s">
        <v>377</v>
      </c>
      <c r="C24" s="590"/>
      <c r="D24" s="590"/>
      <c r="E24" s="590"/>
      <c r="F24" s="594" t="s">
        <v>210</v>
      </c>
    </row>
    <row r="25" spans="1:6" ht="15" customHeight="1" thickBot="1" x14ac:dyDescent="0.25">
      <c r="A25" s="817"/>
      <c r="B25" s="156" t="s">
        <v>390</v>
      </c>
      <c r="C25" s="591"/>
      <c r="D25" s="591"/>
      <c r="E25" s="591"/>
      <c r="F25" s="591" t="s">
        <v>210</v>
      </c>
    </row>
    <row r="26" spans="1:6" x14ac:dyDescent="0.2">
      <c r="A26" s="805" t="s">
        <v>376</v>
      </c>
      <c r="B26" s="157" t="s">
        <v>208</v>
      </c>
      <c r="C26" s="595"/>
      <c r="D26" s="595"/>
      <c r="E26" s="596"/>
      <c r="F26" s="596"/>
    </row>
    <row r="27" spans="1:6" x14ac:dyDescent="0.2">
      <c r="A27" s="805"/>
      <c r="B27" s="158" t="s">
        <v>377</v>
      </c>
      <c r="C27" s="597"/>
      <c r="D27" s="597"/>
      <c r="E27" s="598"/>
      <c r="F27" s="599" t="s">
        <v>210</v>
      </c>
    </row>
    <row r="28" spans="1:6" ht="13.5" thickBot="1" x14ac:dyDescent="0.25">
      <c r="A28" s="806"/>
      <c r="B28" s="159" t="s">
        <v>390</v>
      </c>
      <c r="C28" s="587"/>
      <c r="D28" s="600"/>
      <c r="E28" s="587"/>
      <c r="F28" s="601" t="s">
        <v>210</v>
      </c>
    </row>
    <row r="29" spans="1:6" x14ac:dyDescent="0.2">
      <c r="A29" s="142"/>
      <c r="B29" s="145"/>
      <c r="C29" s="146"/>
      <c r="D29" s="146"/>
      <c r="E29" s="147"/>
      <c r="F29" s="146"/>
    </row>
    <row r="30" spans="1:6" x14ac:dyDescent="0.2">
      <c r="B30" s="148"/>
      <c r="C30" s="146"/>
      <c r="D30" s="146"/>
      <c r="E30" s="146"/>
      <c r="F30" s="146"/>
    </row>
    <row r="31" spans="1:6" x14ac:dyDescent="0.2">
      <c r="B31" s="148"/>
      <c r="C31" s="146"/>
      <c r="D31" s="146"/>
      <c r="E31" s="146"/>
      <c r="F31" s="146"/>
    </row>
    <row r="34" spans="1:7" ht="18" customHeight="1" x14ac:dyDescent="0.2">
      <c r="A34" s="485" t="s">
        <v>921</v>
      </c>
      <c r="B34" s="485"/>
      <c r="C34" s="485"/>
      <c r="D34" s="485"/>
      <c r="E34" s="485"/>
      <c r="F34" s="485"/>
    </row>
    <row r="35" spans="1:7" ht="18" customHeight="1" x14ac:dyDescent="0.2">
      <c r="A35" s="818" t="s">
        <v>801</v>
      </c>
      <c r="B35" s="818"/>
      <c r="C35" s="818"/>
      <c r="D35" s="818"/>
      <c r="E35" s="818"/>
      <c r="F35" s="818"/>
      <c r="G35" s="486"/>
    </row>
    <row r="36" spans="1:7" ht="18" customHeight="1" x14ac:dyDescent="0.2">
      <c r="A36" s="818"/>
      <c r="B36" s="818"/>
      <c r="C36" s="818"/>
      <c r="D36" s="818"/>
      <c r="E36" s="818"/>
      <c r="F36" s="818"/>
      <c r="G36" s="486"/>
    </row>
    <row r="37" spans="1:7" ht="18" customHeight="1" x14ac:dyDescent="0.2">
      <c r="A37" s="818"/>
      <c r="B37" s="818"/>
      <c r="C37" s="818"/>
      <c r="D37" s="818"/>
      <c r="E37" s="818"/>
      <c r="F37" s="818"/>
      <c r="G37" s="486"/>
    </row>
    <row r="38" spans="1:7" ht="18" customHeight="1" x14ac:dyDescent="0.2">
      <c r="A38" s="818"/>
      <c r="B38" s="818"/>
      <c r="C38" s="818"/>
      <c r="D38" s="818"/>
      <c r="E38" s="818"/>
      <c r="F38" s="818"/>
      <c r="G38" s="486"/>
    </row>
    <row r="39" spans="1:7" ht="18" customHeight="1" x14ac:dyDescent="0.2">
      <c r="A39" s="804" t="s">
        <v>753</v>
      </c>
      <c r="B39" s="804"/>
      <c r="C39" s="804"/>
      <c r="D39" s="804"/>
      <c r="E39" s="804"/>
      <c r="F39" s="804"/>
      <c r="G39" s="486"/>
    </row>
    <row r="40" spans="1:7" ht="18" customHeight="1" x14ac:dyDescent="0.2">
      <c r="A40" s="804" t="s">
        <v>754</v>
      </c>
      <c r="B40" s="804"/>
      <c r="C40" s="804"/>
      <c r="D40" s="804"/>
      <c r="E40" s="804"/>
      <c r="F40" s="804"/>
      <c r="G40" s="486"/>
    </row>
    <row r="41" spans="1:7" ht="18" customHeight="1" x14ac:dyDescent="0.2">
      <c r="A41" s="804" t="s">
        <v>755</v>
      </c>
      <c r="B41" s="804"/>
      <c r="C41" s="804"/>
      <c r="D41" s="804"/>
      <c r="E41" s="804"/>
      <c r="F41" s="804"/>
      <c r="G41" s="486"/>
    </row>
    <row r="42" spans="1:7" ht="18" customHeight="1" x14ac:dyDescent="0.2">
      <c r="A42" s="799" t="s">
        <v>758</v>
      </c>
      <c r="B42" s="799"/>
      <c r="C42" s="799"/>
      <c r="D42" s="799"/>
      <c r="E42" s="799"/>
      <c r="F42" s="799"/>
      <c r="G42" s="486"/>
    </row>
    <row r="43" spans="1:7" ht="12" customHeight="1" x14ac:dyDescent="0.2">
      <c r="A43" s="799"/>
      <c r="B43" s="799"/>
      <c r="C43" s="799"/>
      <c r="D43" s="799"/>
      <c r="E43" s="799"/>
      <c r="F43" s="799"/>
      <c r="G43" s="486"/>
    </row>
    <row r="44" spans="1:7" ht="18" customHeight="1" x14ac:dyDescent="0.2">
      <c r="A44" s="804" t="s">
        <v>756</v>
      </c>
      <c r="B44" s="804"/>
      <c r="C44" s="804"/>
      <c r="D44" s="804"/>
      <c r="E44" s="804"/>
      <c r="F44" s="804"/>
      <c r="G44" s="486"/>
    </row>
    <row r="45" spans="1:7" ht="21" customHeight="1" x14ac:dyDescent="0.2">
      <c r="A45" s="799" t="s">
        <v>757</v>
      </c>
      <c r="B45" s="799"/>
      <c r="C45" s="799"/>
      <c r="D45" s="799"/>
      <c r="E45" s="799"/>
      <c r="F45" s="799"/>
    </row>
    <row r="46" spans="1:7" ht="9" customHeight="1" x14ac:dyDescent="0.2">
      <c r="A46" s="799"/>
      <c r="B46" s="799"/>
      <c r="C46" s="799"/>
      <c r="D46" s="799"/>
      <c r="E46" s="799"/>
      <c r="F46" s="799"/>
    </row>
  </sheetData>
  <mergeCells count="20">
    <mergeCell ref="A44:F44"/>
    <mergeCell ref="A45:F46"/>
    <mergeCell ref="A23:A25"/>
    <mergeCell ref="A4:B4"/>
    <mergeCell ref="A5:B5"/>
    <mergeCell ref="A6:B6"/>
    <mergeCell ref="A7:B7"/>
    <mergeCell ref="A8:B8"/>
    <mergeCell ref="A9:B9"/>
    <mergeCell ref="A10:B10"/>
    <mergeCell ref="A40:F40"/>
    <mergeCell ref="A41:F41"/>
    <mergeCell ref="A42:F43"/>
    <mergeCell ref="A26:A28"/>
    <mergeCell ref="A14:B14"/>
    <mergeCell ref="A15:B15"/>
    <mergeCell ref="A16:B16"/>
    <mergeCell ref="A20:A22"/>
    <mergeCell ref="A35:F38"/>
    <mergeCell ref="A39:F39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6" tint="0.59999389629810485"/>
  </sheetPr>
  <dimension ref="A1:N143"/>
  <sheetViews>
    <sheetView showGridLines="0" topLeftCell="A73" workbookViewId="0">
      <selection activeCell="H23" sqref="H23"/>
    </sheetView>
  </sheetViews>
  <sheetFormatPr defaultRowHeight="15.75" x14ac:dyDescent="0.2"/>
  <cols>
    <col min="1" max="1" width="2.7109375" customWidth="1"/>
    <col min="2" max="2" width="21.7109375" customWidth="1"/>
    <col min="3" max="3" width="45.7109375" customWidth="1"/>
    <col min="4" max="4" width="7.5703125" customWidth="1"/>
    <col min="5" max="8" width="15.7109375" style="3" customWidth="1"/>
  </cols>
  <sheetData>
    <row r="1" spans="1:9" ht="12.75" customHeight="1" x14ac:dyDescent="0.2">
      <c r="H1" s="113" t="s">
        <v>362</v>
      </c>
    </row>
    <row r="2" spans="1:9" ht="17.25" customHeight="1" x14ac:dyDescent="0.2">
      <c r="B2" s="832" t="s">
        <v>971</v>
      </c>
      <c r="C2" s="832"/>
      <c r="D2" s="832"/>
      <c r="E2" s="832"/>
      <c r="F2" s="832"/>
      <c r="G2" s="832"/>
      <c r="H2" s="832"/>
      <c r="I2" s="48"/>
    </row>
    <row r="3" spans="1:9" ht="12" customHeight="1" thickBot="1" x14ac:dyDescent="0.25">
      <c r="E3"/>
      <c r="F3"/>
      <c r="G3"/>
      <c r="H3" s="111" t="s">
        <v>197</v>
      </c>
    </row>
    <row r="4" spans="1:9" ht="20.25" customHeight="1" x14ac:dyDescent="0.2">
      <c r="B4" s="826" t="s">
        <v>256</v>
      </c>
      <c r="C4" s="828" t="s">
        <v>257</v>
      </c>
      <c r="D4" s="830" t="s">
        <v>40</v>
      </c>
      <c r="E4" s="823" t="s">
        <v>64</v>
      </c>
      <c r="F4" s="824"/>
      <c r="G4" s="824"/>
      <c r="H4" s="825"/>
    </row>
    <row r="5" spans="1:9" ht="28.5" customHeight="1" x14ac:dyDescent="0.2">
      <c r="B5" s="827"/>
      <c r="C5" s="829"/>
      <c r="D5" s="831"/>
      <c r="E5" s="451" t="s">
        <v>972</v>
      </c>
      <c r="F5" s="451" t="s">
        <v>973</v>
      </c>
      <c r="G5" s="451" t="s">
        <v>974</v>
      </c>
      <c r="H5" s="452" t="s">
        <v>975</v>
      </c>
    </row>
    <row r="6" spans="1:9" ht="12.75" customHeight="1" thickBot="1" x14ac:dyDescent="0.25">
      <c r="B6" s="28">
        <v>1</v>
      </c>
      <c r="C6" s="22">
        <v>2</v>
      </c>
      <c r="D6" s="112">
        <v>3</v>
      </c>
      <c r="E6" s="29">
        <v>4</v>
      </c>
      <c r="F6" s="22">
        <v>5</v>
      </c>
      <c r="G6" s="112">
        <v>6</v>
      </c>
      <c r="H6" s="30">
        <v>7</v>
      </c>
    </row>
    <row r="7" spans="1:9" ht="20.100000000000001" customHeight="1" x14ac:dyDescent="0.2">
      <c r="B7" s="660"/>
      <c r="C7" s="661" t="s">
        <v>91</v>
      </c>
      <c r="D7" s="662"/>
      <c r="E7" s="663"/>
      <c r="F7" s="663"/>
      <c r="G7" s="663"/>
      <c r="H7" s="664"/>
    </row>
    <row r="8" spans="1:9" ht="20.100000000000001" customHeight="1" x14ac:dyDescent="0.2">
      <c r="A8" s="36"/>
      <c r="B8" s="710" t="s">
        <v>777</v>
      </c>
      <c r="C8" s="14" t="s">
        <v>403</v>
      </c>
      <c r="D8" s="721" t="s">
        <v>281</v>
      </c>
      <c r="E8" s="487"/>
      <c r="F8" s="487"/>
      <c r="G8" s="487"/>
      <c r="H8" s="488"/>
    </row>
    <row r="9" spans="1:9" ht="20.100000000000001" customHeight="1" x14ac:dyDescent="0.2">
      <c r="A9" s="36"/>
      <c r="B9" s="747"/>
      <c r="C9" s="15" t="s">
        <v>404</v>
      </c>
      <c r="D9" s="833" t="s">
        <v>282</v>
      </c>
      <c r="E9" s="821">
        <f>E11+E18+E27+E28+E39</f>
        <v>93657</v>
      </c>
      <c r="F9" s="821">
        <f t="shared" ref="F9:H9" si="0">F11+F18+F27+F28+F39</f>
        <v>100927</v>
      </c>
      <c r="G9" s="821">
        <f t="shared" si="0"/>
        <v>126277</v>
      </c>
      <c r="H9" s="819">
        <f t="shared" si="0"/>
        <v>126537</v>
      </c>
    </row>
    <row r="10" spans="1:9" ht="13.5" customHeight="1" x14ac:dyDescent="0.2">
      <c r="A10" s="36"/>
      <c r="B10" s="747"/>
      <c r="C10" s="16" t="s">
        <v>405</v>
      </c>
      <c r="D10" s="751"/>
      <c r="E10" s="822"/>
      <c r="F10" s="822"/>
      <c r="G10" s="822"/>
      <c r="H10" s="820"/>
    </row>
    <row r="11" spans="1:9" ht="20.100000000000001" customHeight="1" x14ac:dyDescent="0.2">
      <c r="A11" s="36"/>
      <c r="B11" s="747" t="s">
        <v>778</v>
      </c>
      <c r="C11" s="17" t="s">
        <v>406</v>
      </c>
      <c r="D11" s="751" t="s">
        <v>283</v>
      </c>
      <c r="E11" s="821">
        <f>E13+E14+E15+E16+E17</f>
        <v>2800</v>
      </c>
      <c r="F11" s="821">
        <f t="shared" ref="F11:H11" si="1">F13+F14+F15+F16+F17</f>
        <v>3690</v>
      </c>
      <c r="G11" s="821">
        <f t="shared" si="1"/>
        <v>3690</v>
      </c>
      <c r="H11" s="819">
        <f t="shared" si="1"/>
        <v>3500</v>
      </c>
    </row>
    <row r="12" spans="1:9" ht="12.75" customHeight="1" x14ac:dyDescent="0.2">
      <c r="A12" s="36"/>
      <c r="B12" s="747"/>
      <c r="C12" s="18" t="s">
        <v>407</v>
      </c>
      <c r="D12" s="751"/>
      <c r="E12" s="822"/>
      <c r="F12" s="822"/>
      <c r="G12" s="822"/>
      <c r="H12" s="820"/>
    </row>
    <row r="13" spans="1:9" ht="20.100000000000001" customHeight="1" x14ac:dyDescent="0.2">
      <c r="A13" s="36"/>
      <c r="B13" s="710" t="s">
        <v>779</v>
      </c>
      <c r="C13" s="19" t="s">
        <v>135</v>
      </c>
      <c r="D13" s="709" t="s">
        <v>284</v>
      </c>
      <c r="E13" s="10"/>
      <c r="F13" s="10"/>
      <c r="G13" s="10"/>
      <c r="H13" s="122"/>
    </row>
    <row r="14" spans="1:9" ht="25.5" customHeight="1" x14ac:dyDescent="0.2">
      <c r="A14" s="36"/>
      <c r="B14" s="710" t="s">
        <v>408</v>
      </c>
      <c r="C14" s="19" t="s">
        <v>409</v>
      </c>
      <c r="D14" s="709" t="s">
        <v>285</v>
      </c>
      <c r="E14" s="10">
        <v>2800</v>
      </c>
      <c r="F14" s="10">
        <v>3690</v>
      </c>
      <c r="G14" s="10">
        <v>3690</v>
      </c>
      <c r="H14" s="122">
        <v>3500</v>
      </c>
    </row>
    <row r="15" spans="1:9" ht="20.100000000000001" customHeight="1" x14ac:dyDescent="0.2">
      <c r="A15" s="36"/>
      <c r="B15" s="710" t="s">
        <v>780</v>
      </c>
      <c r="C15" s="19" t="s">
        <v>410</v>
      </c>
      <c r="D15" s="709" t="s">
        <v>286</v>
      </c>
      <c r="E15" s="10"/>
      <c r="F15" s="10"/>
      <c r="G15" s="10"/>
      <c r="H15" s="122"/>
    </row>
    <row r="16" spans="1:9" ht="25.5" customHeight="1" x14ac:dyDescent="0.2">
      <c r="A16" s="36"/>
      <c r="B16" s="710" t="s">
        <v>411</v>
      </c>
      <c r="C16" s="19" t="s">
        <v>412</v>
      </c>
      <c r="D16" s="709" t="s">
        <v>287</v>
      </c>
      <c r="E16" s="10"/>
      <c r="F16" s="10"/>
      <c r="G16" s="10"/>
      <c r="H16" s="122"/>
    </row>
    <row r="17" spans="1:8" ht="20.100000000000001" customHeight="1" x14ac:dyDescent="0.2">
      <c r="A17" s="36"/>
      <c r="B17" s="710" t="s">
        <v>781</v>
      </c>
      <c r="C17" s="19" t="s">
        <v>413</v>
      </c>
      <c r="D17" s="709" t="s">
        <v>288</v>
      </c>
      <c r="E17" s="10"/>
      <c r="F17" s="10"/>
      <c r="G17" s="10"/>
      <c r="H17" s="122"/>
    </row>
    <row r="18" spans="1:8" ht="20.100000000000001" customHeight="1" x14ac:dyDescent="0.2">
      <c r="A18" s="36"/>
      <c r="B18" s="747" t="s">
        <v>782</v>
      </c>
      <c r="C18" s="17" t="s">
        <v>414</v>
      </c>
      <c r="D18" s="751" t="s">
        <v>289</v>
      </c>
      <c r="E18" s="821">
        <f>E20+E21+E22+E23+E24+E25+E26</f>
        <v>90270</v>
      </c>
      <c r="F18" s="821">
        <f t="shared" ref="F18:H18" si="2">F20+F21+F22+F23+F24+F25+F26</f>
        <v>96650</v>
      </c>
      <c r="G18" s="821">
        <f t="shared" si="2"/>
        <v>122000</v>
      </c>
      <c r="H18" s="819">
        <f t="shared" si="2"/>
        <v>122450</v>
      </c>
    </row>
    <row r="19" spans="1:8" ht="12.75" customHeight="1" x14ac:dyDescent="0.2">
      <c r="A19" s="36"/>
      <c r="B19" s="747"/>
      <c r="C19" s="18" t="s">
        <v>415</v>
      </c>
      <c r="D19" s="751"/>
      <c r="E19" s="822"/>
      <c r="F19" s="822"/>
      <c r="G19" s="822"/>
      <c r="H19" s="820"/>
    </row>
    <row r="20" spans="1:8" ht="20.100000000000001" customHeight="1" x14ac:dyDescent="0.2">
      <c r="A20" s="36"/>
      <c r="B20" s="710" t="s">
        <v>416</v>
      </c>
      <c r="C20" s="19" t="s">
        <v>417</v>
      </c>
      <c r="D20" s="709" t="s">
        <v>290</v>
      </c>
      <c r="E20" s="10">
        <v>0</v>
      </c>
      <c r="F20" s="10">
        <v>0</v>
      </c>
      <c r="G20" s="10">
        <v>0</v>
      </c>
      <c r="H20" s="122">
        <v>0</v>
      </c>
    </row>
    <row r="21" spans="1:8" ht="20.100000000000001" customHeight="1" x14ac:dyDescent="0.2">
      <c r="B21" s="710" t="s">
        <v>783</v>
      </c>
      <c r="C21" s="19" t="s">
        <v>418</v>
      </c>
      <c r="D21" s="709" t="s">
        <v>291</v>
      </c>
      <c r="E21" s="10">
        <v>86120</v>
      </c>
      <c r="F21" s="10">
        <v>92600</v>
      </c>
      <c r="G21" s="10">
        <v>118000</v>
      </c>
      <c r="H21" s="122">
        <v>118500</v>
      </c>
    </row>
    <row r="22" spans="1:8" ht="20.100000000000001" customHeight="1" x14ac:dyDescent="0.2">
      <c r="B22" s="710" t="s">
        <v>784</v>
      </c>
      <c r="C22" s="19" t="s">
        <v>419</v>
      </c>
      <c r="D22" s="709" t="s">
        <v>292</v>
      </c>
      <c r="E22" s="10"/>
      <c r="F22" s="10"/>
      <c r="G22" s="10"/>
      <c r="H22" s="122"/>
    </row>
    <row r="23" spans="1:8" ht="25.5" customHeight="1" x14ac:dyDescent="0.2">
      <c r="B23" s="710" t="s">
        <v>420</v>
      </c>
      <c r="C23" s="19" t="s">
        <v>421</v>
      </c>
      <c r="D23" s="709" t="s">
        <v>293</v>
      </c>
      <c r="E23" s="10"/>
      <c r="F23" s="10"/>
      <c r="G23" s="10"/>
      <c r="H23" s="122"/>
    </row>
    <row r="24" spans="1:8" ht="25.5" customHeight="1" x14ac:dyDescent="0.2">
      <c r="B24" s="710" t="s">
        <v>422</v>
      </c>
      <c r="C24" s="19" t="s">
        <v>785</v>
      </c>
      <c r="D24" s="709" t="s">
        <v>294</v>
      </c>
      <c r="E24" s="10">
        <v>4150</v>
      </c>
      <c r="F24" s="10">
        <v>4050</v>
      </c>
      <c r="G24" s="10">
        <v>4000</v>
      </c>
      <c r="H24" s="122">
        <v>3950</v>
      </c>
    </row>
    <row r="25" spans="1:8" ht="25.5" customHeight="1" x14ac:dyDescent="0.2">
      <c r="B25" s="710" t="s">
        <v>423</v>
      </c>
      <c r="C25" s="19" t="s">
        <v>424</v>
      </c>
      <c r="D25" s="709" t="s">
        <v>295</v>
      </c>
      <c r="E25" s="10"/>
      <c r="F25" s="10"/>
      <c r="G25" s="10"/>
      <c r="H25" s="122"/>
    </row>
    <row r="26" spans="1:8" ht="25.5" customHeight="1" x14ac:dyDescent="0.2">
      <c r="B26" s="710" t="s">
        <v>423</v>
      </c>
      <c r="C26" s="19" t="s">
        <v>425</v>
      </c>
      <c r="D26" s="709" t="s">
        <v>296</v>
      </c>
      <c r="E26" s="10"/>
      <c r="F26" s="10"/>
      <c r="G26" s="10"/>
      <c r="H26" s="122"/>
    </row>
    <row r="27" spans="1:8" ht="20.100000000000001" customHeight="1" x14ac:dyDescent="0.2">
      <c r="A27" s="36"/>
      <c r="B27" s="710" t="s">
        <v>786</v>
      </c>
      <c r="C27" s="19" t="s">
        <v>426</v>
      </c>
      <c r="D27" s="709" t="s">
        <v>297</v>
      </c>
      <c r="E27" s="10"/>
      <c r="F27" s="10"/>
      <c r="G27" s="10"/>
      <c r="H27" s="122"/>
    </row>
    <row r="28" spans="1:8" ht="25.5" customHeight="1" x14ac:dyDescent="0.2">
      <c r="A28" s="36"/>
      <c r="B28" s="747" t="s">
        <v>427</v>
      </c>
      <c r="C28" s="17" t="s">
        <v>428</v>
      </c>
      <c r="D28" s="751" t="s">
        <v>298</v>
      </c>
      <c r="E28" s="821">
        <f>E30+E31+E32+E33+E34+E35+E36+E37+E38</f>
        <v>587</v>
      </c>
      <c r="F28" s="821">
        <f t="shared" ref="F28:H28" si="3">F30+F31+F32+F33+F34+F35+F36+F37+F38</f>
        <v>587</v>
      </c>
      <c r="G28" s="821">
        <f t="shared" si="3"/>
        <v>587</v>
      </c>
      <c r="H28" s="819">
        <f t="shared" si="3"/>
        <v>587</v>
      </c>
    </row>
    <row r="29" spans="1:8" ht="22.5" customHeight="1" x14ac:dyDescent="0.2">
      <c r="A29" s="36"/>
      <c r="B29" s="747"/>
      <c r="C29" s="18" t="s">
        <v>429</v>
      </c>
      <c r="D29" s="751"/>
      <c r="E29" s="822"/>
      <c r="F29" s="822"/>
      <c r="G29" s="822"/>
      <c r="H29" s="820"/>
    </row>
    <row r="30" spans="1:8" ht="25.5" customHeight="1" x14ac:dyDescent="0.2">
      <c r="A30" s="36"/>
      <c r="B30" s="710" t="s">
        <v>430</v>
      </c>
      <c r="C30" s="19" t="s">
        <v>768</v>
      </c>
      <c r="D30" s="709" t="s">
        <v>299</v>
      </c>
      <c r="E30" s="10">
        <v>587</v>
      </c>
      <c r="F30" s="10">
        <v>587</v>
      </c>
      <c r="G30" s="10">
        <v>587</v>
      </c>
      <c r="H30" s="122">
        <v>587</v>
      </c>
    </row>
    <row r="31" spans="1:8" ht="25.5" customHeight="1" x14ac:dyDescent="0.2">
      <c r="B31" s="710" t="s">
        <v>431</v>
      </c>
      <c r="C31" s="19" t="s">
        <v>432</v>
      </c>
      <c r="D31" s="709" t="s">
        <v>300</v>
      </c>
      <c r="E31" s="10"/>
      <c r="F31" s="10"/>
      <c r="G31" s="10"/>
      <c r="H31" s="122"/>
    </row>
    <row r="32" spans="1:8" ht="35.25" customHeight="1" x14ac:dyDescent="0.2">
      <c r="B32" s="710" t="s">
        <v>433</v>
      </c>
      <c r="C32" s="19" t="s">
        <v>434</v>
      </c>
      <c r="D32" s="709" t="s">
        <v>301</v>
      </c>
      <c r="E32" s="10"/>
      <c r="F32" s="10"/>
      <c r="G32" s="10"/>
      <c r="H32" s="122"/>
    </row>
    <row r="33" spans="1:8" ht="35.25" customHeight="1" x14ac:dyDescent="0.2">
      <c r="B33" s="710" t="s">
        <v>435</v>
      </c>
      <c r="C33" s="19" t="s">
        <v>769</v>
      </c>
      <c r="D33" s="709" t="s">
        <v>302</v>
      </c>
      <c r="E33" s="10"/>
      <c r="F33" s="10"/>
      <c r="G33" s="10"/>
      <c r="H33" s="122"/>
    </row>
    <row r="34" spans="1:8" ht="25.5" customHeight="1" x14ac:dyDescent="0.2">
      <c r="B34" s="710" t="s">
        <v>436</v>
      </c>
      <c r="C34" s="19" t="s">
        <v>437</v>
      </c>
      <c r="D34" s="709" t="s">
        <v>303</v>
      </c>
      <c r="E34" s="10"/>
      <c r="F34" s="10"/>
      <c r="G34" s="10"/>
      <c r="H34" s="122"/>
    </row>
    <row r="35" spans="1:8" ht="25.5" customHeight="1" x14ac:dyDescent="0.2">
      <c r="B35" s="710" t="s">
        <v>436</v>
      </c>
      <c r="C35" s="19" t="s">
        <v>438</v>
      </c>
      <c r="D35" s="709" t="s">
        <v>304</v>
      </c>
      <c r="E35" s="10"/>
      <c r="F35" s="10"/>
      <c r="G35" s="10"/>
      <c r="H35" s="122"/>
    </row>
    <row r="36" spans="1:8" ht="39" customHeight="1" x14ac:dyDescent="0.2">
      <c r="B36" s="710" t="s">
        <v>787</v>
      </c>
      <c r="C36" s="19" t="s">
        <v>770</v>
      </c>
      <c r="D36" s="709" t="s">
        <v>305</v>
      </c>
      <c r="E36" s="10"/>
      <c r="F36" s="10"/>
      <c r="G36" s="10"/>
      <c r="H36" s="122"/>
    </row>
    <row r="37" spans="1:8" ht="25.5" customHeight="1" x14ac:dyDescent="0.2">
      <c r="B37" s="710" t="s">
        <v>788</v>
      </c>
      <c r="C37" s="19" t="s">
        <v>439</v>
      </c>
      <c r="D37" s="709" t="s">
        <v>306</v>
      </c>
      <c r="E37" s="10"/>
      <c r="F37" s="10"/>
      <c r="G37" s="10"/>
      <c r="H37" s="122"/>
    </row>
    <row r="38" spans="1:8" ht="25.5" customHeight="1" x14ac:dyDescent="0.2">
      <c r="B38" s="710" t="s">
        <v>440</v>
      </c>
      <c r="C38" s="19" t="s">
        <v>441</v>
      </c>
      <c r="D38" s="709" t="s">
        <v>307</v>
      </c>
      <c r="E38" s="10"/>
      <c r="F38" s="10"/>
      <c r="G38" s="10"/>
      <c r="H38" s="122"/>
    </row>
    <row r="39" spans="1:8" ht="25.5" customHeight="1" x14ac:dyDescent="0.2">
      <c r="B39" s="710" t="s">
        <v>442</v>
      </c>
      <c r="C39" s="19" t="s">
        <v>443</v>
      </c>
      <c r="D39" s="709" t="s">
        <v>308</v>
      </c>
      <c r="E39" s="10"/>
      <c r="F39" s="10"/>
      <c r="G39" s="10"/>
      <c r="H39" s="122"/>
    </row>
    <row r="40" spans="1:8" ht="20.100000000000001" customHeight="1" x14ac:dyDescent="0.2">
      <c r="A40" s="36"/>
      <c r="B40" s="710">
        <v>288</v>
      </c>
      <c r="C40" s="14" t="s">
        <v>444</v>
      </c>
      <c r="D40" s="709" t="s">
        <v>309</v>
      </c>
      <c r="E40" s="10">
        <v>15880</v>
      </c>
      <c r="F40" s="10">
        <v>15880</v>
      </c>
      <c r="G40" s="10">
        <v>15880</v>
      </c>
      <c r="H40" s="122">
        <v>15880</v>
      </c>
    </row>
    <row r="41" spans="1:8" ht="20.100000000000001" customHeight="1" x14ac:dyDescent="0.2">
      <c r="A41" s="36"/>
      <c r="B41" s="747"/>
      <c r="C41" s="15" t="s">
        <v>445</v>
      </c>
      <c r="D41" s="751" t="s">
        <v>310</v>
      </c>
      <c r="E41" s="821">
        <f>E43+E49+E50+E57+E62+E72+E73</f>
        <v>122600</v>
      </c>
      <c r="F41" s="821">
        <f t="shared" ref="F41:H41" si="4">F43+F49+F50+F57+F62+F72+F73</f>
        <v>118298</v>
      </c>
      <c r="G41" s="821">
        <f t="shared" si="4"/>
        <v>113295</v>
      </c>
      <c r="H41" s="819">
        <f t="shared" si="4"/>
        <v>121760</v>
      </c>
    </row>
    <row r="42" spans="1:8" ht="12.75" customHeight="1" x14ac:dyDescent="0.2">
      <c r="A42" s="36"/>
      <c r="B42" s="747"/>
      <c r="C42" s="16" t="s">
        <v>446</v>
      </c>
      <c r="D42" s="751"/>
      <c r="E42" s="822"/>
      <c r="F42" s="822"/>
      <c r="G42" s="822"/>
      <c r="H42" s="820"/>
    </row>
    <row r="43" spans="1:8" ht="25.5" customHeight="1" x14ac:dyDescent="0.2">
      <c r="B43" s="710" t="s">
        <v>447</v>
      </c>
      <c r="C43" s="19" t="s">
        <v>448</v>
      </c>
      <c r="D43" s="709" t="s">
        <v>311</v>
      </c>
      <c r="E43" s="10">
        <f>E44+E45+E46+E47+E48</f>
        <v>22000</v>
      </c>
      <c r="F43" s="10">
        <f t="shared" ref="F43:H43" si="5">F44+F45+F46+F47+F48</f>
        <v>19100</v>
      </c>
      <c r="G43" s="10">
        <f t="shared" si="5"/>
        <v>17500</v>
      </c>
      <c r="H43" s="122">
        <f t="shared" si="5"/>
        <v>18500</v>
      </c>
    </row>
    <row r="44" spans="1:8" ht="20.100000000000001" customHeight="1" x14ac:dyDescent="0.2">
      <c r="B44" s="710">
        <v>10</v>
      </c>
      <c r="C44" s="19" t="s">
        <v>449</v>
      </c>
      <c r="D44" s="709" t="s">
        <v>312</v>
      </c>
      <c r="E44" s="10">
        <v>12000</v>
      </c>
      <c r="F44" s="10">
        <v>10000</v>
      </c>
      <c r="G44" s="10">
        <v>10000</v>
      </c>
      <c r="H44" s="122">
        <v>10000</v>
      </c>
    </row>
    <row r="45" spans="1:8" ht="20.100000000000001" customHeight="1" x14ac:dyDescent="0.2">
      <c r="B45" s="710" t="s">
        <v>450</v>
      </c>
      <c r="C45" s="19" t="s">
        <v>451</v>
      </c>
      <c r="D45" s="709" t="s">
        <v>313</v>
      </c>
      <c r="E45" s="10"/>
      <c r="F45" s="10"/>
      <c r="G45" s="10"/>
      <c r="H45" s="122"/>
    </row>
    <row r="46" spans="1:8" ht="20.100000000000001" customHeight="1" x14ac:dyDescent="0.2">
      <c r="B46" s="710">
        <v>13</v>
      </c>
      <c r="C46" s="19" t="s">
        <v>452</v>
      </c>
      <c r="D46" s="709" t="s">
        <v>314</v>
      </c>
      <c r="E46" s="10">
        <v>8000</v>
      </c>
      <c r="F46" s="10">
        <v>7600</v>
      </c>
      <c r="G46" s="10">
        <v>7000</v>
      </c>
      <c r="H46" s="122">
        <v>8000</v>
      </c>
    </row>
    <row r="47" spans="1:8" ht="20.100000000000001" customHeight="1" x14ac:dyDescent="0.2">
      <c r="B47" s="710" t="s">
        <v>453</v>
      </c>
      <c r="C47" s="19" t="s">
        <v>454</v>
      </c>
      <c r="D47" s="709" t="s">
        <v>315</v>
      </c>
      <c r="E47" s="10">
        <v>2000</v>
      </c>
      <c r="F47" s="10">
        <v>1500</v>
      </c>
      <c r="G47" s="10">
        <v>500</v>
      </c>
      <c r="H47" s="122">
        <v>500</v>
      </c>
    </row>
    <row r="48" spans="1:8" ht="20.100000000000001" customHeight="1" x14ac:dyDescent="0.2">
      <c r="B48" s="710" t="s">
        <v>455</v>
      </c>
      <c r="C48" s="19" t="s">
        <v>456</v>
      </c>
      <c r="D48" s="709" t="s">
        <v>316</v>
      </c>
      <c r="E48" s="10"/>
      <c r="F48" s="10"/>
      <c r="G48" s="10"/>
      <c r="H48" s="122"/>
    </row>
    <row r="49" spans="1:8" ht="25.5" customHeight="1" x14ac:dyDescent="0.2">
      <c r="A49" s="36"/>
      <c r="B49" s="710">
        <v>14</v>
      </c>
      <c r="C49" s="19" t="s">
        <v>457</v>
      </c>
      <c r="D49" s="709" t="s">
        <v>317</v>
      </c>
      <c r="E49" s="10">
        <v>2000</v>
      </c>
      <c r="F49" s="10">
        <v>2500</v>
      </c>
      <c r="G49" s="10">
        <v>2500</v>
      </c>
      <c r="H49" s="122">
        <v>2000</v>
      </c>
    </row>
    <row r="50" spans="1:8" ht="20.100000000000001" customHeight="1" x14ac:dyDescent="0.2">
      <c r="A50" s="36"/>
      <c r="B50" s="747">
        <v>20</v>
      </c>
      <c r="C50" s="17" t="s">
        <v>458</v>
      </c>
      <c r="D50" s="751" t="s">
        <v>318</v>
      </c>
      <c r="E50" s="821">
        <f>E52+E53+E54+E55+E56</f>
        <v>67000</v>
      </c>
      <c r="F50" s="821">
        <f t="shared" ref="F50:H50" si="6">F52+F53+F54+F55+F56</f>
        <v>64400</v>
      </c>
      <c r="G50" s="821">
        <f t="shared" si="6"/>
        <v>61000</v>
      </c>
      <c r="H50" s="819">
        <f t="shared" si="6"/>
        <v>60000</v>
      </c>
    </row>
    <row r="51" spans="1:8" ht="12" customHeight="1" x14ac:dyDescent="0.2">
      <c r="A51" s="36"/>
      <c r="B51" s="747"/>
      <c r="C51" s="18" t="s">
        <v>459</v>
      </c>
      <c r="D51" s="751"/>
      <c r="E51" s="822"/>
      <c r="F51" s="822"/>
      <c r="G51" s="822"/>
      <c r="H51" s="820"/>
    </row>
    <row r="52" spans="1:8" ht="20.100000000000001" customHeight="1" x14ac:dyDescent="0.2">
      <c r="A52" s="36"/>
      <c r="B52" s="710">
        <v>204</v>
      </c>
      <c r="C52" s="19" t="s">
        <v>460</v>
      </c>
      <c r="D52" s="709" t="s">
        <v>319</v>
      </c>
      <c r="E52" s="10">
        <v>67000</v>
      </c>
      <c r="F52" s="10">
        <v>64400</v>
      </c>
      <c r="G52" s="10">
        <v>61000</v>
      </c>
      <c r="H52" s="122">
        <v>60000</v>
      </c>
    </row>
    <row r="53" spans="1:8" ht="20.100000000000001" customHeight="1" x14ac:dyDescent="0.2">
      <c r="A53" s="36"/>
      <c r="B53" s="710">
        <v>205</v>
      </c>
      <c r="C53" s="19" t="s">
        <v>461</v>
      </c>
      <c r="D53" s="709" t="s">
        <v>320</v>
      </c>
      <c r="E53" s="10"/>
      <c r="F53" s="10"/>
      <c r="G53" s="10"/>
      <c r="H53" s="122"/>
    </row>
    <row r="54" spans="1:8" ht="25.5" customHeight="1" x14ac:dyDescent="0.2">
      <c r="A54" s="36"/>
      <c r="B54" s="710" t="s">
        <v>462</v>
      </c>
      <c r="C54" s="19" t="s">
        <v>463</v>
      </c>
      <c r="D54" s="709" t="s">
        <v>321</v>
      </c>
      <c r="E54" s="10"/>
      <c r="F54" s="10"/>
      <c r="G54" s="10"/>
      <c r="H54" s="122"/>
    </row>
    <row r="55" spans="1:8" ht="25.5" customHeight="1" x14ac:dyDescent="0.2">
      <c r="A55" s="36"/>
      <c r="B55" s="710" t="s">
        <v>464</v>
      </c>
      <c r="C55" s="19" t="s">
        <v>465</v>
      </c>
      <c r="D55" s="709" t="s">
        <v>322</v>
      </c>
      <c r="E55" s="10"/>
      <c r="F55" s="10"/>
      <c r="G55" s="10"/>
      <c r="H55" s="122"/>
    </row>
    <row r="56" spans="1:8" ht="20.100000000000001" customHeight="1" x14ac:dyDescent="0.2">
      <c r="A56" s="36"/>
      <c r="B56" s="710">
        <v>206</v>
      </c>
      <c r="C56" s="19" t="s">
        <v>466</v>
      </c>
      <c r="D56" s="709" t="s">
        <v>323</v>
      </c>
      <c r="E56" s="10"/>
      <c r="F56" s="10"/>
      <c r="G56" s="10"/>
      <c r="H56" s="122"/>
    </row>
    <row r="57" spans="1:8" ht="20.100000000000001" customHeight="1" x14ac:dyDescent="0.2">
      <c r="A57" s="36"/>
      <c r="B57" s="747" t="s">
        <v>467</v>
      </c>
      <c r="C57" s="17" t="s">
        <v>468</v>
      </c>
      <c r="D57" s="751" t="s">
        <v>324</v>
      </c>
      <c r="E57" s="821">
        <f>E59+E60+E61</f>
        <v>6000</v>
      </c>
      <c r="F57" s="821">
        <f t="shared" ref="F57:H57" si="7">F59+F60+F61</f>
        <v>5000</v>
      </c>
      <c r="G57" s="821">
        <f t="shared" si="7"/>
        <v>4500</v>
      </c>
      <c r="H57" s="819">
        <f t="shared" si="7"/>
        <v>4000</v>
      </c>
    </row>
    <row r="58" spans="1:8" ht="12" customHeight="1" x14ac:dyDescent="0.2">
      <c r="A58" s="36"/>
      <c r="B58" s="747"/>
      <c r="C58" s="18" t="s">
        <v>469</v>
      </c>
      <c r="D58" s="751"/>
      <c r="E58" s="822"/>
      <c r="F58" s="822"/>
      <c r="G58" s="822"/>
      <c r="H58" s="820"/>
    </row>
    <row r="59" spans="1:8" ht="23.25" customHeight="1" x14ac:dyDescent="0.2">
      <c r="B59" s="710" t="s">
        <v>470</v>
      </c>
      <c r="C59" s="19" t="s">
        <v>471</v>
      </c>
      <c r="D59" s="709" t="s">
        <v>325</v>
      </c>
      <c r="E59" s="10">
        <v>6000</v>
      </c>
      <c r="F59" s="10">
        <v>5000</v>
      </c>
      <c r="G59" s="10">
        <v>4500</v>
      </c>
      <c r="H59" s="122">
        <v>4000</v>
      </c>
    </row>
    <row r="60" spans="1:8" ht="20.100000000000001" customHeight="1" x14ac:dyDescent="0.2">
      <c r="B60" s="710">
        <v>223</v>
      </c>
      <c r="C60" s="19" t="s">
        <v>472</v>
      </c>
      <c r="D60" s="709" t="s">
        <v>326</v>
      </c>
      <c r="E60" s="10"/>
      <c r="F60" s="10"/>
      <c r="G60" s="10"/>
      <c r="H60" s="122"/>
    </row>
    <row r="61" spans="1:8" ht="25.5" customHeight="1" x14ac:dyDescent="0.2">
      <c r="A61" s="36"/>
      <c r="B61" s="710">
        <v>224</v>
      </c>
      <c r="C61" s="19" t="s">
        <v>473</v>
      </c>
      <c r="D61" s="709" t="s">
        <v>327</v>
      </c>
      <c r="E61" s="10"/>
      <c r="F61" s="10"/>
      <c r="G61" s="10"/>
      <c r="H61" s="122"/>
    </row>
    <row r="62" spans="1:8" ht="20.100000000000001" customHeight="1" x14ac:dyDescent="0.2">
      <c r="A62" s="36"/>
      <c r="B62" s="747">
        <v>23</v>
      </c>
      <c r="C62" s="17" t="s">
        <v>474</v>
      </c>
      <c r="D62" s="751" t="s">
        <v>328</v>
      </c>
      <c r="E62" s="821">
        <f>E64+E65+E66+E67+E68+E69+E70+E71</f>
        <v>0</v>
      </c>
      <c r="F62" s="821">
        <f t="shared" ref="F62:H62" si="8">F64+F65+F66+F67+F68+F69+F70+F71</f>
        <v>0</v>
      </c>
      <c r="G62" s="821">
        <f t="shared" si="8"/>
        <v>2000</v>
      </c>
      <c r="H62" s="819">
        <f t="shared" si="8"/>
        <v>450</v>
      </c>
    </row>
    <row r="63" spans="1:8" ht="20.100000000000001" customHeight="1" x14ac:dyDescent="0.2">
      <c r="A63" s="36"/>
      <c r="B63" s="747"/>
      <c r="C63" s="18" t="s">
        <v>475</v>
      </c>
      <c r="D63" s="751"/>
      <c r="E63" s="822"/>
      <c r="F63" s="822"/>
      <c r="G63" s="822"/>
      <c r="H63" s="820"/>
    </row>
    <row r="64" spans="1:8" ht="25.5" customHeight="1" x14ac:dyDescent="0.2">
      <c r="B64" s="710">
        <v>230</v>
      </c>
      <c r="C64" s="19" t="s">
        <v>476</v>
      </c>
      <c r="D64" s="709" t="s">
        <v>329</v>
      </c>
      <c r="E64" s="10"/>
      <c r="F64" s="10"/>
      <c r="G64" s="10"/>
      <c r="H64" s="122"/>
    </row>
    <row r="65" spans="1:8" ht="25.5" customHeight="1" x14ac:dyDescent="0.2">
      <c r="B65" s="710">
        <v>231</v>
      </c>
      <c r="C65" s="19" t="s">
        <v>795</v>
      </c>
      <c r="D65" s="709" t="s">
        <v>330</v>
      </c>
      <c r="E65" s="10"/>
      <c r="F65" s="10"/>
      <c r="G65" s="10"/>
      <c r="H65" s="122"/>
    </row>
    <row r="66" spans="1:8" ht="20.100000000000001" customHeight="1" x14ac:dyDescent="0.2">
      <c r="B66" s="710" t="s">
        <v>477</v>
      </c>
      <c r="C66" s="19" t="s">
        <v>478</v>
      </c>
      <c r="D66" s="709" t="s">
        <v>331</v>
      </c>
      <c r="E66" s="10"/>
      <c r="F66" s="10"/>
      <c r="G66" s="10">
        <v>2000</v>
      </c>
      <c r="H66" s="122">
        <v>450</v>
      </c>
    </row>
    <row r="67" spans="1:8" ht="25.5" customHeight="1" x14ac:dyDescent="0.2">
      <c r="B67" s="710" t="s">
        <v>479</v>
      </c>
      <c r="C67" s="19" t="s">
        <v>480</v>
      </c>
      <c r="D67" s="709" t="s">
        <v>332</v>
      </c>
      <c r="E67" s="10"/>
      <c r="F67" s="10"/>
      <c r="G67" s="10"/>
      <c r="H67" s="122"/>
    </row>
    <row r="68" spans="1:8" ht="25.5" customHeight="1" x14ac:dyDescent="0.2">
      <c r="B68" s="710">
        <v>235</v>
      </c>
      <c r="C68" s="19" t="s">
        <v>481</v>
      </c>
      <c r="D68" s="709" t="s">
        <v>333</v>
      </c>
      <c r="E68" s="10"/>
      <c r="F68" s="10"/>
      <c r="G68" s="10"/>
      <c r="H68" s="122"/>
    </row>
    <row r="69" spans="1:8" ht="25.5" customHeight="1" x14ac:dyDescent="0.2">
      <c r="B69" s="710" t="s">
        <v>482</v>
      </c>
      <c r="C69" s="19" t="s">
        <v>771</v>
      </c>
      <c r="D69" s="709" t="s">
        <v>334</v>
      </c>
      <c r="E69" s="10"/>
      <c r="F69" s="10"/>
      <c r="G69" s="10"/>
      <c r="H69" s="122"/>
    </row>
    <row r="70" spans="1:8" ht="25.5" customHeight="1" x14ac:dyDescent="0.2">
      <c r="B70" s="710">
        <v>237</v>
      </c>
      <c r="C70" s="19" t="s">
        <v>483</v>
      </c>
      <c r="D70" s="709" t="s">
        <v>335</v>
      </c>
      <c r="E70" s="10"/>
      <c r="F70" s="10"/>
      <c r="G70" s="10"/>
      <c r="H70" s="122"/>
    </row>
    <row r="71" spans="1:8" ht="20.100000000000001" customHeight="1" x14ac:dyDescent="0.2">
      <c r="B71" s="710" t="s">
        <v>484</v>
      </c>
      <c r="C71" s="19" t="s">
        <v>485</v>
      </c>
      <c r="D71" s="709" t="s">
        <v>336</v>
      </c>
      <c r="E71" s="10"/>
      <c r="F71" s="10"/>
      <c r="G71" s="10"/>
      <c r="H71" s="122"/>
    </row>
    <row r="72" spans="1:8" ht="20.100000000000001" customHeight="1" x14ac:dyDescent="0.2">
      <c r="B72" s="710">
        <v>24</v>
      </c>
      <c r="C72" s="19" t="s">
        <v>486</v>
      </c>
      <c r="D72" s="709" t="s">
        <v>337</v>
      </c>
      <c r="E72" s="10">
        <v>25200</v>
      </c>
      <c r="F72" s="10">
        <v>26898</v>
      </c>
      <c r="G72" s="10">
        <v>25395</v>
      </c>
      <c r="H72" s="122">
        <v>36410</v>
      </c>
    </row>
    <row r="73" spans="1:8" ht="25.5" customHeight="1" x14ac:dyDescent="0.2">
      <c r="B73" s="710" t="s">
        <v>487</v>
      </c>
      <c r="C73" s="19" t="s">
        <v>488</v>
      </c>
      <c r="D73" s="709" t="s">
        <v>338</v>
      </c>
      <c r="E73" s="10">
        <v>400</v>
      </c>
      <c r="F73" s="10">
        <v>400</v>
      </c>
      <c r="G73" s="10">
        <v>400</v>
      </c>
      <c r="H73" s="122">
        <v>400</v>
      </c>
    </row>
    <row r="74" spans="1:8" ht="25.5" customHeight="1" x14ac:dyDescent="0.2">
      <c r="B74" s="710"/>
      <c r="C74" s="14" t="s">
        <v>571</v>
      </c>
      <c r="D74" s="709" t="s">
        <v>339</v>
      </c>
      <c r="E74" s="10">
        <f>E8+E9+E40+E41</f>
        <v>232137</v>
      </c>
      <c r="F74" s="10">
        <f t="shared" ref="F74:H74" si="9">F8+F9+F40+F41</f>
        <v>235105</v>
      </c>
      <c r="G74" s="10">
        <f t="shared" si="9"/>
        <v>255452</v>
      </c>
      <c r="H74" s="122">
        <f t="shared" si="9"/>
        <v>264177</v>
      </c>
    </row>
    <row r="75" spans="1:8" ht="20.100000000000001" customHeight="1" x14ac:dyDescent="0.2">
      <c r="B75" s="710">
        <v>88</v>
      </c>
      <c r="C75" s="14" t="s">
        <v>489</v>
      </c>
      <c r="D75" s="709" t="s">
        <v>340</v>
      </c>
      <c r="E75" s="10">
        <v>415186</v>
      </c>
      <c r="F75" s="10">
        <v>415186</v>
      </c>
      <c r="G75" s="10">
        <v>415186</v>
      </c>
      <c r="H75" s="122">
        <v>415186</v>
      </c>
    </row>
    <row r="76" spans="1:8" ht="20.100000000000001" customHeight="1" x14ac:dyDescent="0.2">
      <c r="A76" s="36"/>
      <c r="B76" s="463"/>
      <c r="C76" s="14" t="s">
        <v>37</v>
      </c>
      <c r="D76" s="20"/>
      <c r="E76" s="10"/>
      <c r="F76" s="10"/>
      <c r="G76" s="10"/>
      <c r="H76" s="122"/>
    </row>
    <row r="77" spans="1:8" ht="20.100000000000001" customHeight="1" x14ac:dyDescent="0.2">
      <c r="A77" s="36"/>
      <c r="B77" s="747"/>
      <c r="C77" s="15" t="s">
        <v>490</v>
      </c>
      <c r="D77" s="751" t="s">
        <v>136</v>
      </c>
      <c r="E77" s="821">
        <f>E79+E80+E81+E82+E83-E84+E85+E88-E89</f>
        <v>145763</v>
      </c>
      <c r="F77" s="821">
        <f t="shared" ref="F77:H77" si="10">F79+F80+F81+F82+F83-F84+F85+F88-F89</f>
        <v>149683</v>
      </c>
      <c r="G77" s="821">
        <f t="shared" si="10"/>
        <v>165775</v>
      </c>
      <c r="H77" s="819">
        <f t="shared" si="10"/>
        <v>157279</v>
      </c>
    </row>
    <row r="78" spans="1:8" ht="20.100000000000001" customHeight="1" x14ac:dyDescent="0.2">
      <c r="A78" s="36"/>
      <c r="B78" s="747"/>
      <c r="C78" s="16" t="s">
        <v>491</v>
      </c>
      <c r="D78" s="751"/>
      <c r="E78" s="822"/>
      <c r="F78" s="822"/>
      <c r="G78" s="822"/>
      <c r="H78" s="820"/>
    </row>
    <row r="79" spans="1:8" ht="20.100000000000001" customHeight="1" x14ac:dyDescent="0.2">
      <c r="A79" s="36"/>
      <c r="B79" s="710" t="s">
        <v>492</v>
      </c>
      <c r="C79" s="19" t="s">
        <v>493</v>
      </c>
      <c r="D79" s="709" t="s">
        <v>137</v>
      </c>
      <c r="E79" s="10">
        <v>157000</v>
      </c>
      <c r="F79" s="10">
        <v>157000</v>
      </c>
      <c r="G79" s="10">
        <v>157000</v>
      </c>
      <c r="H79" s="122">
        <v>157000</v>
      </c>
    </row>
    <row r="80" spans="1:8" ht="20.100000000000001" customHeight="1" x14ac:dyDescent="0.2">
      <c r="B80" s="710">
        <v>31</v>
      </c>
      <c r="C80" s="19" t="s">
        <v>494</v>
      </c>
      <c r="D80" s="709" t="s">
        <v>138</v>
      </c>
      <c r="E80" s="10"/>
      <c r="F80" s="10"/>
      <c r="G80" s="10"/>
      <c r="H80" s="122"/>
    </row>
    <row r="81" spans="1:8" ht="20.100000000000001" customHeight="1" x14ac:dyDescent="0.2">
      <c r="B81" s="710">
        <v>306</v>
      </c>
      <c r="C81" s="19" t="s">
        <v>495</v>
      </c>
      <c r="D81" s="709" t="s">
        <v>139</v>
      </c>
      <c r="E81" s="10"/>
      <c r="F81" s="10"/>
      <c r="G81" s="10"/>
      <c r="H81" s="122"/>
    </row>
    <row r="82" spans="1:8" ht="20.100000000000001" customHeight="1" x14ac:dyDescent="0.2">
      <c r="B82" s="710">
        <v>32</v>
      </c>
      <c r="C82" s="19" t="s">
        <v>496</v>
      </c>
      <c r="D82" s="709" t="s">
        <v>140</v>
      </c>
      <c r="E82" s="10"/>
      <c r="F82" s="10"/>
      <c r="G82" s="10"/>
      <c r="H82" s="122"/>
    </row>
    <row r="83" spans="1:8" ht="58.5" customHeight="1" x14ac:dyDescent="0.2">
      <c r="B83" s="710" t="s">
        <v>497</v>
      </c>
      <c r="C83" s="19" t="s">
        <v>789</v>
      </c>
      <c r="D83" s="709" t="s">
        <v>141</v>
      </c>
      <c r="E83" s="10"/>
      <c r="F83" s="10"/>
      <c r="G83" s="10"/>
      <c r="H83" s="122"/>
    </row>
    <row r="84" spans="1:8" ht="49.5" customHeight="1" x14ac:dyDescent="0.2">
      <c r="B84" s="710" t="s">
        <v>498</v>
      </c>
      <c r="C84" s="19" t="s">
        <v>796</v>
      </c>
      <c r="D84" s="709" t="s">
        <v>142</v>
      </c>
      <c r="E84" s="10"/>
      <c r="F84" s="10"/>
      <c r="G84" s="10"/>
      <c r="H84" s="122"/>
    </row>
    <row r="85" spans="1:8" ht="20.100000000000001" customHeight="1" x14ac:dyDescent="0.2">
      <c r="B85" s="710">
        <v>34</v>
      </c>
      <c r="C85" s="19" t="s">
        <v>499</v>
      </c>
      <c r="D85" s="709" t="s">
        <v>143</v>
      </c>
      <c r="E85" s="10">
        <f>E86+E87</f>
        <v>209</v>
      </c>
      <c r="F85" s="10">
        <f t="shared" ref="F85:H85" si="11">F86+F87</f>
        <v>209</v>
      </c>
      <c r="G85" s="10">
        <f t="shared" si="11"/>
        <v>8775</v>
      </c>
      <c r="H85" s="122">
        <f t="shared" si="11"/>
        <v>279</v>
      </c>
    </row>
    <row r="86" spans="1:8" ht="20.100000000000001" customHeight="1" x14ac:dyDescent="0.2">
      <c r="B86" s="710">
        <v>340</v>
      </c>
      <c r="C86" s="19" t="s">
        <v>153</v>
      </c>
      <c r="D86" s="709" t="s">
        <v>144</v>
      </c>
      <c r="E86" s="10">
        <v>209</v>
      </c>
      <c r="F86" s="10">
        <v>209</v>
      </c>
      <c r="G86" s="10">
        <v>209</v>
      </c>
      <c r="H86" s="122">
        <v>0</v>
      </c>
    </row>
    <row r="87" spans="1:8" ht="20.100000000000001" customHeight="1" x14ac:dyDescent="0.2">
      <c r="B87" s="710">
        <v>341</v>
      </c>
      <c r="C87" s="19" t="s">
        <v>500</v>
      </c>
      <c r="D87" s="709" t="s">
        <v>145</v>
      </c>
      <c r="E87" s="10"/>
      <c r="F87" s="10"/>
      <c r="G87" s="10">
        <v>8566</v>
      </c>
      <c r="H87" s="122">
        <v>279</v>
      </c>
    </row>
    <row r="88" spans="1:8" ht="20.100000000000001" customHeight="1" x14ac:dyDescent="0.2">
      <c r="B88" s="710"/>
      <c r="C88" s="19" t="s">
        <v>501</v>
      </c>
      <c r="D88" s="709" t="s">
        <v>146</v>
      </c>
      <c r="E88" s="10"/>
      <c r="F88" s="10"/>
      <c r="G88" s="10"/>
      <c r="H88" s="122"/>
    </row>
    <row r="89" spans="1:8" ht="20.100000000000001" customHeight="1" x14ac:dyDescent="0.2">
      <c r="B89" s="710">
        <v>35</v>
      </c>
      <c r="C89" s="19" t="s">
        <v>502</v>
      </c>
      <c r="D89" s="709" t="s">
        <v>147</v>
      </c>
      <c r="E89" s="10">
        <f>E90+E91</f>
        <v>11446</v>
      </c>
      <c r="F89" s="10">
        <f>F90+F91</f>
        <v>7526</v>
      </c>
      <c r="G89" s="10"/>
      <c r="H89" s="122"/>
    </row>
    <row r="90" spans="1:8" ht="20.100000000000001" customHeight="1" x14ac:dyDescent="0.2">
      <c r="B90" s="710">
        <v>350</v>
      </c>
      <c r="C90" s="19" t="s">
        <v>503</v>
      </c>
      <c r="D90" s="709" t="s">
        <v>148</v>
      </c>
      <c r="E90" s="10"/>
      <c r="F90" s="10"/>
      <c r="G90" s="10"/>
      <c r="H90" s="122"/>
    </row>
    <row r="91" spans="1:8" ht="20.100000000000001" customHeight="1" x14ac:dyDescent="0.2">
      <c r="A91" s="36"/>
      <c r="B91" s="710">
        <v>351</v>
      </c>
      <c r="C91" s="19" t="s">
        <v>159</v>
      </c>
      <c r="D91" s="709" t="s">
        <v>149</v>
      </c>
      <c r="E91" s="10">
        <v>11446</v>
      </c>
      <c r="F91" s="10">
        <v>7526</v>
      </c>
      <c r="G91" s="10"/>
      <c r="H91" s="122"/>
    </row>
    <row r="92" spans="1:8" ht="22.5" customHeight="1" x14ac:dyDescent="0.2">
      <c r="A92" s="36"/>
      <c r="B92" s="747"/>
      <c r="C92" s="15" t="s">
        <v>504</v>
      </c>
      <c r="D92" s="751" t="s">
        <v>150</v>
      </c>
      <c r="E92" s="821">
        <f>E94+E99+E108</f>
        <v>41196</v>
      </c>
      <c r="F92" s="821">
        <f t="shared" ref="F92:H92" si="12">F94+F99+F108</f>
        <v>41372</v>
      </c>
      <c r="G92" s="821">
        <f t="shared" si="12"/>
        <v>41500</v>
      </c>
      <c r="H92" s="819">
        <f t="shared" si="12"/>
        <v>40000</v>
      </c>
    </row>
    <row r="93" spans="1:8" ht="13.5" customHeight="1" x14ac:dyDescent="0.2">
      <c r="A93" s="36"/>
      <c r="B93" s="747"/>
      <c r="C93" s="16" t="s">
        <v>505</v>
      </c>
      <c r="D93" s="751"/>
      <c r="E93" s="822"/>
      <c r="F93" s="822"/>
      <c r="G93" s="822"/>
      <c r="H93" s="820"/>
    </row>
    <row r="94" spans="1:8" ht="20.100000000000001" customHeight="1" x14ac:dyDescent="0.2">
      <c r="A94" s="36"/>
      <c r="B94" s="747">
        <v>40</v>
      </c>
      <c r="C94" s="17" t="s">
        <v>506</v>
      </c>
      <c r="D94" s="751" t="s">
        <v>151</v>
      </c>
      <c r="E94" s="821">
        <f>E96+E97+E98</f>
        <v>28000</v>
      </c>
      <c r="F94" s="821">
        <f t="shared" ref="F94:H94" si="13">F96+F97+F98</f>
        <v>26500</v>
      </c>
      <c r="G94" s="821">
        <f t="shared" si="13"/>
        <v>26500</v>
      </c>
      <c r="H94" s="819">
        <f t="shared" si="13"/>
        <v>25000</v>
      </c>
    </row>
    <row r="95" spans="1:8" ht="14.25" customHeight="1" x14ac:dyDescent="0.2">
      <c r="A95" s="36"/>
      <c r="B95" s="747"/>
      <c r="C95" s="18" t="s">
        <v>507</v>
      </c>
      <c r="D95" s="751"/>
      <c r="E95" s="822"/>
      <c r="F95" s="822"/>
      <c r="G95" s="822"/>
      <c r="H95" s="820"/>
    </row>
    <row r="96" spans="1:8" ht="25.5" customHeight="1" x14ac:dyDescent="0.2">
      <c r="A96" s="36"/>
      <c r="B96" s="710">
        <v>404</v>
      </c>
      <c r="C96" s="19" t="s">
        <v>508</v>
      </c>
      <c r="D96" s="709" t="s">
        <v>152</v>
      </c>
      <c r="E96" s="10">
        <v>13000</v>
      </c>
      <c r="F96" s="10">
        <v>12500</v>
      </c>
      <c r="G96" s="10">
        <v>12500</v>
      </c>
      <c r="H96" s="122">
        <v>12000</v>
      </c>
    </row>
    <row r="97" spans="1:8" ht="20.100000000000001" customHeight="1" x14ac:dyDescent="0.2">
      <c r="A97" s="36"/>
      <c r="B97" s="710">
        <v>400</v>
      </c>
      <c r="C97" s="19" t="s">
        <v>509</v>
      </c>
      <c r="D97" s="709" t="s">
        <v>154</v>
      </c>
      <c r="E97" s="10"/>
      <c r="F97" s="10"/>
      <c r="G97" s="10"/>
      <c r="H97" s="122"/>
    </row>
    <row r="98" spans="1:8" ht="20.100000000000001" customHeight="1" x14ac:dyDescent="0.2">
      <c r="A98" s="36"/>
      <c r="B98" s="710" t="s">
        <v>791</v>
      </c>
      <c r="C98" s="19" t="s">
        <v>510</v>
      </c>
      <c r="D98" s="709" t="s">
        <v>155</v>
      </c>
      <c r="E98" s="10">
        <v>15000</v>
      </c>
      <c r="F98" s="10">
        <v>14000</v>
      </c>
      <c r="G98" s="10">
        <v>14000</v>
      </c>
      <c r="H98" s="122">
        <v>13000</v>
      </c>
    </row>
    <row r="99" spans="1:8" ht="20.100000000000001" customHeight="1" x14ac:dyDescent="0.2">
      <c r="A99" s="36"/>
      <c r="B99" s="747">
        <v>41</v>
      </c>
      <c r="C99" s="17" t="s">
        <v>511</v>
      </c>
      <c r="D99" s="751" t="s">
        <v>156</v>
      </c>
      <c r="E99" s="821">
        <f>E101+E102+E103+E104+E105+E106+E107</f>
        <v>0</v>
      </c>
      <c r="F99" s="821">
        <f t="shared" ref="F99:H99" si="14">F101+F102+F103+F104+F105+F106+F107</f>
        <v>0</v>
      </c>
      <c r="G99" s="821">
        <f t="shared" si="14"/>
        <v>0</v>
      </c>
      <c r="H99" s="819">
        <f t="shared" si="14"/>
        <v>0</v>
      </c>
    </row>
    <row r="100" spans="1:8" ht="12" customHeight="1" x14ac:dyDescent="0.2">
      <c r="A100" s="36"/>
      <c r="B100" s="747"/>
      <c r="C100" s="18" t="s">
        <v>512</v>
      </c>
      <c r="D100" s="751"/>
      <c r="E100" s="822"/>
      <c r="F100" s="822"/>
      <c r="G100" s="822"/>
      <c r="H100" s="820"/>
    </row>
    <row r="101" spans="1:8" ht="20.100000000000001" customHeight="1" x14ac:dyDescent="0.2">
      <c r="B101" s="710">
        <v>410</v>
      </c>
      <c r="C101" s="19" t="s">
        <v>513</v>
      </c>
      <c r="D101" s="709" t="s">
        <v>157</v>
      </c>
      <c r="E101" s="10"/>
      <c r="F101" s="10"/>
      <c r="G101" s="10"/>
      <c r="H101" s="122"/>
    </row>
    <row r="102" spans="1:8" ht="36.75" customHeight="1" x14ac:dyDescent="0.2">
      <c r="B102" s="710" t="s">
        <v>514</v>
      </c>
      <c r="C102" s="19" t="s">
        <v>515</v>
      </c>
      <c r="D102" s="709" t="s">
        <v>158</v>
      </c>
      <c r="E102" s="10"/>
      <c r="F102" s="10"/>
      <c r="G102" s="10"/>
      <c r="H102" s="122"/>
    </row>
    <row r="103" spans="1:8" ht="39" customHeight="1" x14ac:dyDescent="0.2">
      <c r="B103" s="710" t="s">
        <v>514</v>
      </c>
      <c r="C103" s="19" t="s">
        <v>516</v>
      </c>
      <c r="D103" s="709" t="s">
        <v>160</v>
      </c>
      <c r="E103" s="10"/>
      <c r="F103" s="10"/>
      <c r="G103" s="10"/>
      <c r="H103" s="122"/>
    </row>
    <row r="104" spans="1:8" ht="25.5" customHeight="1" x14ac:dyDescent="0.2">
      <c r="B104" s="710" t="s">
        <v>517</v>
      </c>
      <c r="C104" s="19" t="s">
        <v>518</v>
      </c>
      <c r="D104" s="709" t="s">
        <v>161</v>
      </c>
      <c r="E104" s="10"/>
      <c r="F104" s="10"/>
      <c r="G104" s="10"/>
      <c r="H104" s="122"/>
    </row>
    <row r="105" spans="1:8" ht="25.5" customHeight="1" x14ac:dyDescent="0.2">
      <c r="B105" s="710" t="s">
        <v>519</v>
      </c>
      <c r="C105" s="19" t="s">
        <v>772</v>
      </c>
      <c r="D105" s="709" t="s">
        <v>162</v>
      </c>
      <c r="E105" s="10"/>
      <c r="F105" s="10"/>
      <c r="G105" s="10"/>
      <c r="H105" s="122"/>
    </row>
    <row r="106" spans="1:8" ht="20.100000000000001" customHeight="1" x14ac:dyDescent="0.2">
      <c r="B106" s="710">
        <v>413</v>
      </c>
      <c r="C106" s="19" t="s">
        <v>520</v>
      </c>
      <c r="D106" s="709" t="s">
        <v>163</v>
      </c>
      <c r="E106" s="10"/>
      <c r="F106" s="10"/>
      <c r="G106" s="10"/>
      <c r="H106" s="122"/>
    </row>
    <row r="107" spans="1:8" ht="20.100000000000001" customHeight="1" x14ac:dyDescent="0.2">
      <c r="B107" s="710">
        <v>419</v>
      </c>
      <c r="C107" s="19" t="s">
        <v>521</v>
      </c>
      <c r="D107" s="709" t="s">
        <v>164</v>
      </c>
      <c r="E107" s="10"/>
      <c r="F107" s="10"/>
      <c r="G107" s="10"/>
      <c r="H107" s="122"/>
    </row>
    <row r="108" spans="1:8" ht="24" customHeight="1" x14ac:dyDescent="0.2">
      <c r="B108" s="710" t="s">
        <v>522</v>
      </c>
      <c r="C108" s="19" t="s">
        <v>523</v>
      </c>
      <c r="D108" s="709" t="s">
        <v>165</v>
      </c>
      <c r="E108" s="10">
        <v>13196</v>
      </c>
      <c r="F108" s="10">
        <v>14872</v>
      </c>
      <c r="G108" s="10">
        <v>15000</v>
      </c>
      <c r="H108" s="122">
        <v>15000</v>
      </c>
    </row>
    <row r="109" spans="1:8" ht="20.100000000000001" customHeight="1" x14ac:dyDescent="0.2">
      <c r="B109" s="710">
        <v>498</v>
      </c>
      <c r="C109" s="14" t="s">
        <v>524</v>
      </c>
      <c r="D109" s="709" t="s">
        <v>166</v>
      </c>
      <c r="E109" s="10"/>
      <c r="F109" s="10"/>
      <c r="G109" s="10"/>
      <c r="H109" s="122"/>
    </row>
    <row r="110" spans="1:8" ht="24" customHeight="1" x14ac:dyDescent="0.2">
      <c r="A110" s="36"/>
      <c r="B110" s="710" t="s">
        <v>525</v>
      </c>
      <c r="C110" s="14" t="s">
        <v>526</v>
      </c>
      <c r="D110" s="709" t="s">
        <v>167</v>
      </c>
      <c r="E110" s="10"/>
      <c r="F110" s="10"/>
      <c r="G110" s="10"/>
      <c r="H110" s="122"/>
    </row>
    <row r="111" spans="1:8" ht="23.25" customHeight="1" x14ac:dyDescent="0.2">
      <c r="A111" s="36"/>
      <c r="B111" s="747"/>
      <c r="C111" s="15" t="s">
        <v>527</v>
      </c>
      <c r="D111" s="751" t="s">
        <v>168</v>
      </c>
      <c r="E111" s="821">
        <f>E113+E114+E123+E124+E132+E137+E138</f>
        <v>45178</v>
      </c>
      <c r="F111" s="821">
        <f t="shared" ref="F111:H111" si="15">F113+F114+F123+F124+F132+F137+F138</f>
        <v>44050</v>
      </c>
      <c r="G111" s="821">
        <f t="shared" si="15"/>
        <v>48177</v>
      </c>
      <c r="H111" s="819">
        <f t="shared" si="15"/>
        <v>66898</v>
      </c>
    </row>
    <row r="112" spans="1:8" ht="13.5" customHeight="1" x14ac:dyDescent="0.2">
      <c r="A112" s="36"/>
      <c r="B112" s="747"/>
      <c r="C112" s="16" t="s">
        <v>528</v>
      </c>
      <c r="D112" s="751"/>
      <c r="E112" s="822"/>
      <c r="F112" s="822"/>
      <c r="G112" s="822"/>
      <c r="H112" s="820"/>
    </row>
    <row r="113" spans="1:8" ht="20.100000000000001" customHeight="1" x14ac:dyDescent="0.2">
      <c r="A113" s="36"/>
      <c r="B113" s="710">
        <v>467</v>
      </c>
      <c r="C113" s="19" t="s">
        <v>529</v>
      </c>
      <c r="D113" s="709" t="s">
        <v>169</v>
      </c>
      <c r="E113" s="10"/>
      <c r="F113" s="10"/>
      <c r="G113" s="10"/>
      <c r="H113" s="122"/>
    </row>
    <row r="114" spans="1:8" ht="20.100000000000001" customHeight="1" x14ac:dyDescent="0.2">
      <c r="A114" s="36"/>
      <c r="B114" s="747" t="s">
        <v>530</v>
      </c>
      <c r="C114" s="17" t="s">
        <v>531</v>
      </c>
      <c r="D114" s="751" t="s">
        <v>170</v>
      </c>
      <c r="E114" s="821">
        <f>E116+E117+E118+E119+E120+E121+E122</f>
        <v>0</v>
      </c>
      <c r="F114" s="821">
        <f t="shared" ref="F114:H114" si="16">F116+F117+F118+F119+F120+F121+F122</f>
        <v>0</v>
      </c>
      <c r="G114" s="821">
        <f t="shared" si="16"/>
        <v>0</v>
      </c>
      <c r="H114" s="819">
        <f t="shared" si="16"/>
        <v>0</v>
      </c>
    </row>
    <row r="115" spans="1:8" ht="15" customHeight="1" x14ac:dyDescent="0.2">
      <c r="A115" s="36"/>
      <c r="B115" s="747"/>
      <c r="C115" s="18" t="s">
        <v>532</v>
      </c>
      <c r="D115" s="751"/>
      <c r="E115" s="822"/>
      <c r="F115" s="822"/>
      <c r="G115" s="822"/>
      <c r="H115" s="820"/>
    </row>
    <row r="116" spans="1:8" ht="25.5" customHeight="1" x14ac:dyDescent="0.2">
      <c r="A116" s="36"/>
      <c r="B116" s="710" t="s">
        <v>533</v>
      </c>
      <c r="C116" s="19" t="s">
        <v>534</v>
      </c>
      <c r="D116" s="709" t="s">
        <v>171</v>
      </c>
      <c r="E116" s="10"/>
      <c r="F116" s="10"/>
      <c r="G116" s="10"/>
      <c r="H116" s="122"/>
    </row>
    <row r="117" spans="1:8" ht="25.5" customHeight="1" x14ac:dyDescent="0.2">
      <c r="B117" s="710" t="s">
        <v>533</v>
      </c>
      <c r="C117" s="19" t="s">
        <v>535</v>
      </c>
      <c r="D117" s="709" t="s">
        <v>172</v>
      </c>
      <c r="E117" s="10"/>
      <c r="F117" s="10"/>
      <c r="G117" s="10"/>
      <c r="H117" s="122"/>
    </row>
    <row r="118" spans="1:8" ht="25.5" customHeight="1" x14ac:dyDescent="0.2">
      <c r="B118" s="710" t="s">
        <v>536</v>
      </c>
      <c r="C118" s="19" t="s">
        <v>537</v>
      </c>
      <c r="D118" s="709" t="s">
        <v>173</v>
      </c>
      <c r="E118" s="10"/>
      <c r="F118" s="10"/>
      <c r="G118" s="10"/>
      <c r="H118" s="122"/>
    </row>
    <row r="119" spans="1:8" ht="24.75" customHeight="1" x14ac:dyDescent="0.2">
      <c r="B119" s="710" t="s">
        <v>538</v>
      </c>
      <c r="C119" s="19" t="s">
        <v>539</v>
      </c>
      <c r="D119" s="709" t="s">
        <v>174</v>
      </c>
      <c r="E119" s="10"/>
      <c r="F119" s="10"/>
      <c r="G119" s="10"/>
      <c r="H119" s="122"/>
    </row>
    <row r="120" spans="1:8" ht="24.75" customHeight="1" x14ac:dyDescent="0.2">
      <c r="B120" s="710" t="s">
        <v>540</v>
      </c>
      <c r="C120" s="19" t="s">
        <v>541</v>
      </c>
      <c r="D120" s="709" t="s">
        <v>175</v>
      </c>
      <c r="E120" s="10"/>
      <c r="F120" s="10"/>
      <c r="G120" s="10"/>
      <c r="H120" s="122"/>
    </row>
    <row r="121" spans="1:8" ht="20.100000000000001" customHeight="1" x14ac:dyDescent="0.2">
      <c r="B121" s="710">
        <v>426</v>
      </c>
      <c r="C121" s="19" t="s">
        <v>542</v>
      </c>
      <c r="D121" s="709" t="s">
        <v>176</v>
      </c>
      <c r="E121" s="10"/>
      <c r="F121" s="10"/>
      <c r="G121" s="10"/>
      <c r="H121" s="122"/>
    </row>
    <row r="122" spans="1:8" ht="20.100000000000001" customHeight="1" x14ac:dyDescent="0.2">
      <c r="B122" s="710">
        <v>428</v>
      </c>
      <c r="C122" s="19" t="s">
        <v>543</v>
      </c>
      <c r="D122" s="709" t="s">
        <v>177</v>
      </c>
      <c r="E122" s="10"/>
      <c r="F122" s="10"/>
      <c r="G122" s="10"/>
      <c r="H122" s="122"/>
    </row>
    <row r="123" spans="1:8" ht="20.100000000000001" customHeight="1" x14ac:dyDescent="0.2">
      <c r="B123" s="710">
        <v>430</v>
      </c>
      <c r="C123" s="19" t="s">
        <v>544</v>
      </c>
      <c r="D123" s="709" t="s">
        <v>178</v>
      </c>
      <c r="E123" s="10">
        <v>15000</v>
      </c>
      <c r="F123" s="10">
        <v>10000</v>
      </c>
      <c r="G123" s="10">
        <v>7400</v>
      </c>
      <c r="H123" s="122">
        <v>25000</v>
      </c>
    </row>
    <row r="124" spans="1:8" ht="20.100000000000001" customHeight="1" x14ac:dyDescent="0.2">
      <c r="A124" s="36"/>
      <c r="B124" s="747" t="s">
        <v>545</v>
      </c>
      <c r="C124" s="17" t="s">
        <v>546</v>
      </c>
      <c r="D124" s="751" t="s">
        <v>179</v>
      </c>
      <c r="E124" s="821">
        <f>E126+E127+E128+E129+E130+E131</f>
        <v>28678</v>
      </c>
      <c r="F124" s="821">
        <f t="shared" ref="F124:H124" si="17">F126+F127+F128+F129+F130+F131</f>
        <v>32750</v>
      </c>
      <c r="G124" s="821">
        <f t="shared" si="17"/>
        <v>39277</v>
      </c>
      <c r="H124" s="819">
        <f t="shared" si="17"/>
        <v>40498</v>
      </c>
    </row>
    <row r="125" spans="1:8" ht="12.75" customHeight="1" x14ac:dyDescent="0.2">
      <c r="A125" s="36"/>
      <c r="B125" s="747"/>
      <c r="C125" s="18" t="s">
        <v>547</v>
      </c>
      <c r="D125" s="751"/>
      <c r="E125" s="822"/>
      <c r="F125" s="822"/>
      <c r="G125" s="822"/>
      <c r="H125" s="820"/>
    </row>
    <row r="126" spans="1:8" ht="24.75" customHeight="1" x14ac:dyDescent="0.2">
      <c r="B126" s="710" t="s">
        <v>548</v>
      </c>
      <c r="C126" s="19" t="s">
        <v>549</v>
      </c>
      <c r="D126" s="709" t="s">
        <v>180</v>
      </c>
      <c r="E126" s="10"/>
      <c r="F126" s="10"/>
      <c r="G126" s="10"/>
      <c r="H126" s="122"/>
    </row>
    <row r="127" spans="1:8" ht="24.75" customHeight="1" x14ac:dyDescent="0.2">
      <c r="B127" s="710" t="s">
        <v>550</v>
      </c>
      <c r="C127" s="19" t="s">
        <v>551</v>
      </c>
      <c r="D127" s="709" t="s">
        <v>181</v>
      </c>
      <c r="E127" s="10"/>
      <c r="F127" s="10"/>
      <c r="G127" s="10"/>
      <c r="H127" s="122"/>
    </row>
    <row r="128" spans="1:8" ht="20.100000000000001" customHeight="1" x14ac:dyDescent="0.2">
      <c r="B128" s="710">
        <v>435</v>
      </c>
      <c r="C128" s="19" t="s">
        <v>552</v>
      </c>
      <c r="D128" s="709" t="s">
        <v>182</v>
      </c>
      <c r="E128" s="10">
        <v>12678</v>
      </c>
      <c r="F128" s="10">
        <v>16250</v>
      </c>
      <c r="G128" s="10">
        <v>22777</v>
      </c>
      <c r="H128" s="122">
        <v>25498</v>
      </c>
    </row>
    <row r="129" spans="1:14" ht="20.100000000000001" customHeight="1" x14ac:dyDescent="0.2">
      <c r="B129" s="710">
        <v>436</v>
      </c>
      <c r="C129" s="19" t="s">
        <v>553</v>
      </c>
      <c r="D129" s="709" t="s">
        <v>183</v>
      </c>
      <c r="E129" s="10"/>
      <c r="F129" s="10"/>
      <c r="G129" s="10"/>
      <c r="H129" s="122"/>
    </row>
    <row r="130" spans="1:14" ht="20.100000000000001" customHeight="1" x14ac:dyDescent="0.2">
      <c r="B130" s="710" t="s">
        <v>554</v>
      </c>
      <c r="C130" s="19" t="s">
        <v>555</v>
      </c>
      <c r="D130" s="709" t="s">
        <v>184</v>
      </c>
      <c r="E130" s="10"/>
      <c r="F130" s="10"/>
      <c r="G130" s="10"/>
      <c r="H130" s="122"/>
    </row>
    <row r="131" spans="1:14" ht="20.100000000000001" customHeight="1" x14ac:dyDescent="0.2">
      <c r="B131" s="710" t="s">
        <v>554</v>
      </c>
      <c r="C131" s="19" t="s">
        <v>556</v>
      </c>
      <c r="D131" s="709" t="s">
        <v>185</v>
      </c>
      <c r="E131" s="10">
        <v>16000</v>
      </c>
      <c r="F131" s="10">
        <v>16500</v>
      </c>
      <c r="G131" s="10">
        <v>16500</v>
      </c>
      <c r="H131" s="122">
        <v>15000</v>
      </c>
    </row>
    <row r="132" spans="1:14" ht="20.100000000000001" customHeight="1" x14ac:dyDescent="0.2">
      <c r="A132" s="36"/>
      <c r="B132" s="747" t="s">
        <v>557</v>
      </c>
      <c r="C132" s="17" t="s">
        <v>558</v>
      </c>
      <c r="D132" s="751" t="s">
        <v>186</v>
      </c>
      <c r="E132" s="821">
        <f>E134+E135+E136</f>
        <v>1500</v>
      </c>
      <c r="F132" s="821">
        <f t="shared" ref="F132:H132" si="18">F134+F135+F136</f>
        <v>1300</v>
      </c>
      <c r="G132" s="821">
        <f t="shared" si="18"/>
        <v>1500</v>
      </c>
      <c r="H132" s="819">
        <f t="shared" si="18"/>
        <v>1400</v>
      </c>
    </row>
    <row r="133" spans="1:14" ht="15.75" customHeight="1" x14ac:dyDescent="0.2">
      <c r="A133" s="36"/>
      <c r="B133" s="747"/>
      <c r="C133" s="18" t="s">
        <v>559</v>
      </c>
      <c r="D133" s="751"/>
      <c r="E133" s="822"/>
      <c r="F133" s="822"/>
      <c r="G133" s="822"/>
      <c r="H133" s="820"/>
    </row>
    <row r="134" spans="1:14" ht="20.100000000000001" customHeight="1" x14ac:dyDescent="0.2">
      <c r="B134" s="710" t="s">
        <v>792</v>
      </c>
      <c r="C134" s="19" t="s">
        <v>560</v>
      </c>
      <c r="D134" s="709" t="s">
        <v>187</v>
      </c>
      <c r="E134" s="10"/>
      <c r="F134" s="10"/>
      <c r="G134" s="10"/>
      <c r="H134" s="122"/>
    </row>
    <row r="135" spans="1:14" ht="24.75" customHeight="1" x14ac:dyDescent="0.2">
      <c r="B135" s="710" t="s">
        <v>561</v>
      </c>
      <c r="C135" s="19" t="s">
        <v>793</v>
      </c>
      <c r="D135" s="709" t="s">
        <v>188</v>
      </c>
      <c r="E135" s="10">
        <v>1000</v>
      </c>
      <c r="F135" s="10">
        <v>800</v>
      </c>
      <c r="G135" s="10">
        <v>1000</v>
      </c>
      <c r="H135" s="122">
        <v>900</v>
      </c>
    </row>
    <row r="136" spans="1:14" ht="20.100000000000001" customHeight="1" x14ac:dyDescent="0.2">
      <c r="B136" s="710">
        <v>481</v>
      </c>
      <c r="C136" s="19" t="s">
        <v>562</v>
      </c>
      <c r="D136" s="709" t="s">
        <v>189</v>
      </c>
      <c r="E136" s="10">
        <v>500</v>
      </c>
      <c r="F136" s="10">
        <v>500</v>
      </c>
      <c r="G136" s="10">
        <v>500</v>
      </c>
      <c r="H136" s="122">
        <v>500</v>
      </c>
    </row>
    <row r="137" spans="1:14" ht="36.75" customHeight="1" x14ac:dyDescent="0.2">
      <c r="B137" s="710">
        <v>427</v>
      </c>
      <c r="C137" s="19" t="s">
        <v>563</v>
      </c>
      <c r="D137" s="709" t="s">
        <v>190</v>
      </c>
      <c r="E137" s="10"/>
      <c r="F137" s="10"/>
      <c r="G137" s="10"/>
      <c r="H137" s="122"/>
    </row>
    <row r="138" spans="1:14" ht="36.75" customHeight="1" x14ac:dyDescent="0.2">
      <c r="A138" s="36"/>
      <c r="B138" s="710" t="s">
        <v>564</v>
      </c>
      <c r="C138" s="19" t="s">
        <v>565</v>
      </c>
      <c r="D138" s="709" t="s">
        <v>191</v>
      </c>
      <c r="E138" s="10"/>
      <c r="F138" s="10"/>
      <c r="G138" s="10"/>
      <c r="H138" s="122"/>
    </row>
    <row r="139" spans="1:14" ht="20.100000000000001" customHeight="1" x14ac:dyDescent="0.2">
      <c r="A139" s="36"/>
      <c r="B139" s="747"/>
      <c r="C139" s="15" t="s">
        <v>566</v>
      </c>
      <c r="D139" s="751" t="s">
        <v>192</v>
      </c>
      <c r="E139" s="821"/>
      <c r="F139" s="821"/>
      <c r="G139" s="821"/>
      <c r="H139" s="819"/>
    </row>
    <row r="140" spans="1:14" ht="23.25" customHeight="1" x14ac:dyDescent="0.2">
      <c r="A140" s="36"/>
      <c r="B140" s="747"/>
      <c r="C140" s="16" t="s">
        <v>567</v>
      </c>
      <c r="D140" s="751"/>
      <c r="E140" s="822"/>
      <c r="F140" s="822"/>
      <c r="G140" s="822"/>
      <c r="H140" s="820"/>
    </row>
    <row r="141" spans="1:14" ht="20.100000000000001" customHeight="1" x14ac:dyDescent="0.2">
      <c r="A141" s="36"/>
      <c r="B141" s="747"/>
      <c r="C141" s="15" t="s">
        <v>568</v>
      </c>
      <c r="D141" s="751" t="s">
        <v>193</v>
      </c>
      <c r="E141" s="821">
        <f>E77+E92+E109+E110+E111-E139</f>
        <v>232137</v>
      </c>
      <c r="F141" s="821">
        <f t="shared" ref="F141:H141" si="19">F77+F92+F109+F110+F111-F139</f>
        <v>235105</v>
      </c>
      <c r="G141" s="821">
        <f t="shared" si="19"/>
        <v>255452</v>
      </c>
      <c r="H141" s="819">
        <f t="shared" si="19"/>
        <v>264177</v>
      </c>
      <c r="I141" s="547"/>
      <c r="J141" s="547"/>
      <c r="K141" s="547"/>
      <c r="L141" s="547"/>
      <c r="M141" s="547"/>
      <c r="N141" s="547"/>
    </row>
    <row r="142" spans="1:14" ht="14.25" customHeight="1" x14ac:dyDescent="0.2">
      <c r="A142" s="36"/>
      <c r="B142" s="747"/>
      <c r="C142" s="16" t="s">
        <v>569</v>
      </c>
      <c r="D142" s="751"/>
      <c r="E142" s="822"/>
      <c r="F142" s="822"/>
      <c r="G142" s="822"/>
      <c r="H142" s="820"/>
    </row>
    <row r="143" spans="1:14" ht="20.100000000000001" customHeight="1" thickBot="1" x14ac:dyDescent="0.25">
      <c r="A143" s="36"/>
      <c r="B143" s="464">
        <v>89</v>
      </c>
      <c r="C143" s="25" t="s">
        <v>570</v>
      </c>
      <c r="D143" s="26" t="s">
        <v>194</v>
      </c>
      <c r="E143" s="9">
        <v>415186</v>
      </c>
      <c r="F143" s="9">
        <v>415186</v>
      </c>
      <c r="G143" s="9">
        <v>415186</v>
      </c>
      <c r="H143" s="123">
        <v>415186</v>
      </c>
    </row>
  </sheetData>
  <mergeCells count="113">
    <mergeCell ref="G141:G142"/>
    <mergeCell ref="H141:H142"/>
    <mergeCell ref="H99:H100"/>
    <mergeCell ref="E111:E112"/>
    <mergeCell ref="F111:F112"/>
    <mergeCell ref="G111:G112"/>
    <mergeCell ref="H111:H112"/>
    <mergeCell ref="E114:E115"/>
    <mergeCell ref="E139:E140"/>
    <mergeCell ref="F139:F140"/>
    <mergeCell ref="G139:G140"/>
    <mergeCell ref="H139:H140"/>
    <mergeCell ref="F114:F115"/>
    <mergeCell ref="G114:G115"/>
    <mergeCell ref="H114:H115"/>
    <mergeCell ref="G99:G100"/>
    <mergeCell ref="G124:G125"/>
    <mergeCell ref="G132:G133"/>
    <mergeCell ref="H132:H133"/>
    <mergeCell ref="E4:H4"/>
    <mergeCell ref="B4:B5"/>
    <mergeCell ref="C4:C5"/>
    <mergeCell ref="D4:D5"/>
    <mergeCell ref="B2:H2"/>
    <mergeCell ref="E9:E10"/>
    <mergeCell ref="F9:F10"/>
    <mergeCell ref="G9:G10"/>
    <mergeCell ref="H9:H10"/>
    <mergeCell ref="B9:B10"/>
    <mergeCell ref="D9:D10"/>
    <mergeCell ref="B139:B140"/>
    <mergeCell ref="D139:D140"/>
    <mergeCell ref="B141:B142"/>
    <mergeCell ref="D141:D142"/>
    <mergeCell ref="E11:E12"/>
    <mergeCell ref="F11:F12"/>
    <mergeCell ref="E18:E19"/>
    <mergeCell ref="F18:F19"/>
    <mergeCell ref="E28:E29"/>
    <mergeCell ref="F28:F29"/>
    <mergeCell ref="E141:E142"/>
    <mergeCell ref="F141:F142"/>
    <mergeCell ref="B124:B125"/>
    <mergeCell ref="D124:D125"/>
    <mergeCell ref="B132:B133"/>
    <mergeCell ref="D132:D133"/>
    <mergeCell ref="B11:B12"/>
    <mergeCell ref="D11:D12"/>
    <mergeCell ref="E124:E125"/>
    <mergeCell ref="F124:F125"/>
    <mergeCell ref="E132:E133"/>
    <mergeCell ref="F132:F133"/>
    <mergeCell ref="G11:G12"/>
    <mergeCell ref="H11:H12"/>
    <mergeCell ref="G18:G19"/>
    <mergeCell ref="H18:H19"/>
    <mergeCell ref="G28:G29"/>
    <mergeCell ref="H28:H29"/>
    <mergeCell ref="B111:B112"/>
    <mergeCell ref="D111:D112"/>
    <mergeCell ref="B114:B115"/>
    <mergeCell ref="D114:D115"/>
    <mergeCell ref="E41:E42"/>
    <mergeCell ref="F41:F42"/>
    <mergeCell ref="E50:E51"/>
    <mergeCell ref="F50:F51"/>
    <mergeCell ref="E57:E58"/>
    <mergeCell ref="F57:F58"/>
    <mergeCell ref="B94:B95"/>
    <mergeCell ref="D94:D95"/>
    <mergeCell ref="B99:B100"/>
    <mergeCell ref="D99:D100"/>
    <mergeCell ref="G41:G42"/>
    <mergeCell ref="H41:H42"/>
    <mergeCell ref="G50:G51"/>
    <mergeCell ref="H50:H51"/>
    <mergeCell ref="H57:H58"/>
    <mergeCell ref="B77:B78"/>
    <mergeCell ref="D77:D78"/>
    <mergeCell ref="E62:E63"/>
    <mergeCell ref="F62:F63"/>
    <mergeCell ref="B92:B93"/>
    <mergeCell ref="D92:D93"/>
    <mergeCell ref="E77:E78"/>
    <mergeCell ref="F77:F78"/>
    <mergeCell ref="E92:E93"/>
    <mergeCell ref="F92:F93"/>
    <mergeCell ref="H62:H63"/>
    <mergeCell ref="H92:H93"/>
    <mergeCell ref="H94:H95"/>
    <mergeCell ref="H124:H125"/>
    <mergeCell ref="G77:G78"/>
    <mergeCell ref="H77:H78"/>
    <mergeCell ref="G94:G95"/>
    <mergeCell ref="B18:B19"/>
    <mergeCell ref="D18:D19"/>
    <mergeCell ref="B28:B29"/>
    <mergeCell ref="D28:D29"/>
    <mergeCell ref="E99:E100"/>
    <mergeCell ref="F99:F100"/>
    <mergeCell ref="E94:E95"/>
    <mergeCell ref="F94:F95"/>
    <mergeCell ref="B41:B42"/>
    <mergeCell ref="D41:D42"/>
    <mergeCell ref="B50:B51"/>
    <mergeCell ref="D50:D51"/>
    <mergeCell ref="B57:B58"/>
    <mergeCell ref="D57:D58"/>
    <mergeCell ref="B62:B63"/>
    <mergeCell ref="D62:D63"/>
    <mergeCell ref="G62:G63"/>
    <mergeCell ref="G92:G93"/>
    <mergeCell ref="G57:G58"/>
  </mergeCells>
  <printOptions horizontalCentered="1"/>
  <pageMargins left="0.31496062992125984" right="0.31496062992125984" top="0.74803149606299213" bottom="0.74803149606299213" header="0.31496062992125984" footer="0.31496062992125984"/>
  <pageSetup paperSize="9" scale="68" orientation="portrait" r:id="rId1"/>
  <ignoredErrors>
    <ignoredError sqref="D8:D143 B8:B88" numberStoredAsText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6" tint="0.59999389629810485"/>
  </sheetPr>
  <dimension ref="A1:J81"/>
  <sheetViews>
    <sheetView showGridLines="0" topLeftCell="A40" workbookViewId="0">
      <selection activeCell="G62" sqref="G62:G63"/>
    </sheetView>
  </sheetViews>
  <sheetFormatPr defaultRowHeight="15.75" x14ac:dyDescent="0.25"/>
  <cols>
    <col min="1" max="1" width="3" style="40" customWidth="1"/>
    <col min="2" max="2" width="18.7109375" style="40" customWidth="1"/>
    <col min="3" max="3" width="69.7109375" style="40" customWidth="1"/>
    <col min="4" max="4" width="9.140625" style="40"/>
    <col min="5" max="8" width="15.7109375" style="3" customWidth="1"/>
    <col min="9" max="16384" width="9.140625" style="40"/>
  </cols>
  <sheetData>
    <row r="1" spans="1:10" x14ac:dyDescent="0.25">
      <c r="H1" s="113" t="s">
        <v>752</v>
      </c>
      <c r="I1" s="48"/>
      <c r="J1" s="48"/>
    </row>
    <row r="2" spans="1:10" ht="20.25" customHeight="1" x14ac:dyDescent="0.25">
      <c r="B2" s="752" t="s">
        <v>573</v>
      </c>
      <c r="C2" s="752"/>
      <c r="D2" s="752"/>
      <c r="E2" s="752"/>
      <c r="F2" s="752"/>
      <c r="G2" s="752"/>
      <c r="H2" s="752"/>
    </row>
    <row r="3" spans="1:10" ht="12" customHeight="1" x14ac:dyDescent="0.25">
      <c r="B3" s="752" t="s">
        <v>984</v>
      </c>
      <c r="C3" s="752"/>
      <c r="D3" s="752"/>
      <c r="E3" s="752"/>
      <c r="F3" s="752"/>
      <c r="G3" s="752"/>
      <c r="H3" s="752"/>
    </row>
    <row r="4" spans="1:10" x14ac:dyDescent="0.25">
      <c r="H4" s="471" t="s">
        <v>197</v>
      </c>
    </row>
    <row r="5" spans="1:10" ht="2.25" customHeight="1" thickBot="1" x14ac:dyDescent="0.3">
      <c r="E5" s="7"/>
      <c r="F5" s="7"/>
      <c r="G5" s="7"/>
      <c r="H5" s="114"/>
    </row>
    <row r="6" spans="1:10" x14ac:dyDescent="0.25">
      <c r="A6" s="45"/>
      <c r="B6" s="840" t="s">
        <v>256</v>
      </c>
      <c r="C6" s="842" t="s">
        <v>257</v>
      </c>
      <c r="D6" s="842" t="s">
        <v>40</v>
      </c>
      <c r="E6" s="837" t="s">
        <v>64</v>
      </c>
      <c r="F6" s="838"/>
      <c r="G6" s="838"/>
      <c r="H6" s="839"/>
    </row>
    <row r="7" spans="1:10" ht="31.5" customHeight="1" x14ac:dyDescent="0.25">
      <c r="A7" s="45"/>
      <c r="B7" s="841"/>
      <c r="C7" s="843"/>
      <c r="D7" s="843"/>
      <c r="E7" s="449" t="s">
        <v>969</v>
      </c>
      <c r="F7" s="449" t="s">
        <v>942</v>
      </c>
      <c r="G7" s="449" t="s">
        <v>952</v>
      </c>
      <c r="H7" s="450" t="s">
        <v>970</v>
      </c>
    </row>
    <row r="8" spans="1:10" ht="14.25" customHeight="1" thickBot="1" x14ac:dyDescent="0.3">
      <c r="A8" s="45"/>
      <c r="B8" s="27">
        <v>1</v>
      </c>
      <c r="C8" s="24">
        <v>2</v>
      </c>
      <c r="D8" s="24">
        <v>3</v>
      </c>
      <c r="E8" s="24">
        <v>4</v>
      </c>
      <c r="F8" s="24">
        <v>5</v>
      </c>
      <c r="G8" s="24">
        <v>6</v>
      </c>
      <c r="H8" s="47">
        <v>7</v>
      </c>
    </row>
    <row r="9" spans="1:10" ht="20.100000000000001" customHeight="1" x14ac:dyDescent="0.25">
      <c r="A9" s="45"/>
      <c r="B9" s="834"/>
      <c r="C9" s="621" t="s">
        <v>574</v>
      </c>
      <c r="D9" s="836">
        <v>1001</v>
      </c>
      <c r="E9" s="844">
        <f>E11+E14+E17+E18+E19+E20+E21</f>
        <v>74200</v>
      </c>
      <c r="F9" s="844">
        <f>F11+F14+F17+F18+F19+F20+F21</f>
        <v>173300</v>
      </c>
      <c r="G9" s="844">
        <f>G11+G14+G17+G18+G19+G20+G21</f>
        <v>273300</v>
      </c>
      <c r="H9" s="846">
        <f>H11+H14+H17+H18+H19+H20+H21</f>
        <v>386720</v>
      </c>
    </row>
    <row r="10" spans="1:10" ht="12" customHeight="1" x14ac:dyDescent="0.25">
      <c r="A10" s="45"/>
      <c r="B10" s="835"/>
      <c r="C10" s="16" t="s">
        <v>575</v>
      </c>
      <c r="D10" s="756"/>
      <c r="E10" s="845"/>
      <c r="F10" s="845"/>
      <c r="G10" s="845"/>
      <c r="H10" s="847"/>
    </row>
    <row r="11" spans="1:10" ht="20.100000000000001" customHeight="1" x14ac:dyDescent="0.25">
      <c r="A11" s="45"/>
      <c r="B11" s="690">
        <v>60</v>
      </c>
      <c r="C11" s="19" t="s">
        <v>576</v>
      </c>
      <c r="D11" s="42">
        <v>1002</v>
      </c>
      <c r="E11" s="128">
        <f>E12+E13</f>
        <v>3200</v>
      </c>
      <c r="F11" s="128">
        <f>F12+F13</f>
        <v>7000</v>
      </c>
      <c r="G11" s="128">
        <f>G12+G13</f>
        <v>11000</v>
      </c>
      <c r="H11" s="689">
        <f>H12+H13</f>
        <v>14500</v>
      </c>
    </row>
    <row r="12" spans="1:10" ht="20.100000000000001" customHeight="1" x14ac:dyDescent="0.25">
      <c r="A12" s="45"/>
      <c r="B12" s="690" t="s">
        <v>577</v>
      </c>
      <c r="C12" s="19" t="s">
        <v>578</v>
      </c>
      <c r="D12" s="42">
        <v>1003</v>
      </c>
      <c r="E12" s="10">
        <v>3200</v>
      </c>
      <c r="F12" s="10">
        <v>7000</v>
      </c>
      <c r="G12" s="10">
        <v>11000</v>
      </c>
      <c r="H12" s="122">
        <v>14500</v>
      </c>
    </row>
    <row r="13" spans="1:10" ht="20.100000000000001" customHeight="1" x14ac:dyDescent="0.25">
      <c r="A13" s="45"/>
      <c r="B13" s="690" t="s">
        <v>579</v>
      </c>
      <c r="C13" s="19" t="s">
        <v>580</v>
      </c>
      <c r="D13" s="42">
        <v>1004</v>
      </c>
      <c r="E13" s="10"/>
      <c r="F13" s="10"/>
      <c r="G13" s="10"/>
      <c r="H13" s="122"/>
    </row>
    <row r="14" spans="1:10" ht="20.100000000000001" customHeight="1" x14ac:dyDescent="0.25">
      <c r="A14" s="45"/>
      <c r="B14" s="690">
        <v>61</v>
      </c>
      <c r="C14" s="19" t="s">
        <v>581</v>
      </c>
      <c r="D14" s="42">
        <v>1005</v>
      </c>
      <c r="E14" s="10">
        <f>E15+E16</f>
        <v>70000</v>
      </c>
      <c r="F14" s="10">
        <f t="shared" ref="F14:G14" si="0">F15+F16</f>
        <v>165000</v>
      </c>
      <c r="G14" s="10">
        <f t="shared" si="0"/>
        <v>260000</v>
      </c>
      <c r="H14" s="122">
        <f>H15+H16</f>
        <v>365720</v>
      </c>
    </row>
    <row r="15" spans="1:10" ht="20.100000000000001" customHeight="1" x14ac:dyDescent="0.25">
      <c r="A15" s="45"/>
      <c r="B15" s="690" t="s">
        <v>582</v>
      </c>
      <c r="C15" s="19" t="s">
        <v>583</v>
      </c>
      <c r="D15" s="42">
        <v>1006</v>
      </c>
      <c r="E15" s="10">
        <v>70000</v>
      </c>
      <c r="F15" s="10">
        <v>165000</v>
      </c>
      <c r="G15" s="10">
        <v>260000</v>
      </c>
      <c r="H15" s="122">
        <v>365720</v>
      </c>
    </row>
    <row r="16" spans="1:10" ht="20.100000000000001" customHeight="1" x14ac:dyDescent="0.25">
      <c r="A16" s="45"/>
      <c r="B16" s="690" t="s">
        <v>584</v>
      </c>
      <c r="C16" s="19" t="s">
        <v>585</v>
      </c>
      <c r="D16" s="42">
        <v>1007</v>
      </c>
      <c r="E16" s="10"/>
      <c r="F16" s="10"/>
      <c r="G16" s="10"/>
      <c r="H16" s="122"/>
    </row>
    <row r="17" spans="1:10" ht="20.100000000000001" customHeight="1" x14ac:dyDescent="0.25">
      <c r="A17" s="45"/>
      <c r="B17" s="690">
        <v>62</v>
      </c>
      <c r="C17" s="19" t="s">
        <v>586</v>
      </c>
      <c r="D17" s="42">
        <v>1008</v>
      </c>
      <c r="E17" s="10">
        <v>0</v>
      </c>
      <c r="F17" s="10">
        <v>0</v>
      </c>
      <c r="G17" s="10">
        <v>500</v>
      </c>
      <c r="H17" s="122">
        <v>1500</v>
      </c>
      <c r="J17" s="582"/>
    </row>
    <row r="18" spans="1:10" ht="20.100000000000001" customHeight="1" x14ac:dyDescent="0.25">
      <c r="A18" s="45"/>
      <c r="B18" s="690">
        <v>630</v>
      </c>
      <c r="C18" s="19" t="s">
        <v>587</v>
      </c>
      <c r="D18" s="42">
        <v>1009</v>
      </c>
      <c r="E18" s="10"/>
      <c r="F18" s="10"/>
      <c r="G18" s="10"/>
      <c r="H18" s="122"/>
    </row>
    <row r="19" spans="1:10" ht="20.100000000000001" customHeight="1" x14ac:dyDescent="0.25">
      <c r="A19" s="45"/>
      <c r="B19" s="690">
        <v>631</v>
      </c>
      <c r="C19" s="19" t="s">
        <v>588</v>
      </c>
      <c r="D19" s="42">
        <v>1010</v>
      </c>
      <c r="E19" s="10"/>
      <c r="F19" s="10"/>
      <c r="G19" s="10"/>
      <c r="H19" s="122"/>
    </row>
    <row r="20" spans="1:10" ht="20.100000000000001" customHeight="1" x14ac:dyDescent="0.25">
      <c r="A20" s="45"/>
      <c r="B20" s="690" t="s">
        <v>589</v>
      </c>
      <c r="C20" s="19" t="s">
        <v>590</v>
      </c>
      <c r="D20" s="42">
        <v>1011</v>
      </c>
      <c r="E20" s="10">
        <v>1000</v>
      </c>
      <c r="F20" s="10">
        <v>1300</v>
      </c>
      <c r="G20" s="10">
        <v>1800</v>
      </c>
      <c r="H20" s="122">
        <v>5000</v>
      </c>
    </row>
    <row r="21" spans="1:10" ht="25.5" customHeight="1" x14ac:dyDescent="0.25">
      <c r="A21" s="45"/>
      <c r="B21" s="690" t="s">
        <v>591</v>
      </c>
      <c r="C21" s="19" t="s">
        <v>592</v>
      </c>
      <c r="D21" s="42">
        <v>1012</v>
      </c>
      <c r="E21" s="10"/>
      <c r="F21" s="10"/>
      <c r="G21" s="10"/>
      <c r="H21" s="122"/>
    </row>
    <row r="22" spans="1:10" ht="20.100000000000001" customHeight="1" x14ac:dyDescent="0.25">
      <c r="A22" s="45"/>
      <c r="B22" s="690"/>
      <c r="C22" s="14" t="s">
        <v>593</v>
      </c>
      <c r="D22" s="42">
        <v>1013</v>
      </c>
      <c r="E22" s="10">
        <f>E23+E24+E25+E29+E30+E31+E32+E33</f>
        <v>87246</v>
      </c>
      <c r="F22" s="10">
        <f t="shared" ref="F22:H22" si="1">F23+F24+F25+F29+F30+F31+F32+F33</f>
        <v>183826</v>
      </c>
      <c r="G22" s="10">
        <f t="shared" si="1"/>
        <v>267879</v>
      </c>
      <c r="H22" s="122">
        <f t="shared" si="1"/>
        <v>402331</v>
      </c>
    </row>
    <row r="23" spans="1:10" ht="20.100000000000001" customHeight="1" x14ac:dyDescent="0.25">
      <c r="A23" s="45"/>
      <c r="B23" s="690">
        <v>50</v>
      </c>
      <c r="C23" s="19" t="s">
        <v>594</v>
      </c>
      <c r="D23" s="42">
        <v>1014</v>
      </c>
      <c r="E23" s="10">
        <v>2700</v>
      </c>
      <c r="F23" s="10">
        <v>6000</v>
      </c>
      <c r="G23" s="10">
        <v>9000</v>
      </c>
      <c r="H23" s="122">
        <v>11000</v>
      </c>
    </row>
    <row r="24" spans="1:10" ht="20.100000000000001" customHeight="1" x14ac:dyDescent="0.25">
      <c r="A24" s="45"/>
      <c r="B24" s="690">
        <v>51</v>
      </c>
      <c r="C24" s="19" t="s">
        <v>595</v>
      </c>
      <c r="D24" s="42">
        <v>1015</v>
      </c>
      <c r="E24" s="10">
        <v>15000</v>
      </c>
      <c r="F24" s="10">
        <v>33000</v>
      </c>
      <c r="G24" s="10">
        <v>51000</v>
      </c>
      <c r="H24" s="122">
        <v>89195</v>
      </c>
    </row>
    <row r="25" spans="1:10" ht="25.5" customHeight="1" x14ac:dyDescent="0.25">
      <c r="A25" s="45"/>
      <c r="B25" s="690">
        <v>52</v>
      </c>
      <c r="C25" s="19" t="s">
        <v>596</v>
      </c>
      <c r="D25" s="42">
        <v>1016</v>
      </c>
      <c r="E25" s="10">
        <f>E26+E27+E28</f>
        <v>53046</v>
      </c>
      <c r="F25" s="10">
        <f t="shared" ref="F25:H25" si="2">F26+F27+F28</f>
        <v>110826</v>
      </c>
      <c r="G25" s="10">
        <f t="shared" si="2"/>
        <v>162955</v>
      </c>
      <c r="H25" s="122">
        <f t="shared" si="2"/>
        <v>224431</v>
      </c>
    </row>
    <row r="26" spans="1:10" ht="20.100000000000001" customHeight="1" x14ac:dyDescent="0.25">
      <c r="A26" s="45"/>
      <c r="B26" s="690">
        <v>520</v>
      </c>
      <c r="C26" s="19" t="s">
        <v>597</v>
      </c>
      <c r="D26" s="13">
        <v>1017</v>
      </c>
      <c r="E26" s="696">
        <v>37106</v>
      </c>
      <c r="F26" s="697">
        <v>75524</v>
      </c>
      <c r="G26" s="697">
        <v>113041</v>
      </c>
      <c r="H26" s="698">
        <v>153576</v>
      </c>
    </row>
    <row r="27" spans="1:10" ht="20.100000000000001" customHeight="1" x14ac:dyDescent="0.25">
      <c r="A27" s="45"/>
      <c r="B27" s="690">
        <v>521</v>
      </c>
      <c r="C27" s="19" t="s">
        <v>598</v>
      </c>
      <c r="D27" s="42">
        <v>1018</v>
      </c>
      <c r="E27" s="10">
        <v>5622</v>
      </c>
      <c r="F27" s="10">
        <v>11442</v>
      </c>
      <c r="G27" s="10">
        <v>17126</v>
      </c>
      <c r="H27" s="122">
        <v>23220</v>
      </c>
    </row>
    <row r="28" spans="1:10" ht="20.100000000000001" customHeight="1" x14ac:dyDescent="0.25">
      <c r="A28" s="45"/>
      <c r="B28" s="690" t="s">
        <v>797</v>
      </c>
      <c r="C28" s="19" t="s">
        <v>600</v>
      </c>
      <c r="D28" s="42">
        <v>1019</v>
      </c>
      <c r="E28" s="10">
        <v>10318</v>
      </c>
      <c r="F28" s="10">
        <v>23860</v>
      </c>
      <c r="G28" s="10">
        <v>32788</v>
      </c>
      <c r="H28" s="122">
        <v>47635</v>
      </c>
    </row>
    <row r="29" spans="1:10" ht="20.100000000000001" customHeight="1" x14ac:dyDescent="0.25">
      <c r="A29" s="45"/>
      <c r="B29" s="690">
        <v>540</v>
      </c>
      <c r="C29" s="19" t="s">
        <v>601</v>
      </c>
      <c r="D29" s="42">
        <v>1020</v>
      </c>
      <c r="E29" s="10">
        <v>8500</v>
      </c>
      <c r="F29" s="10">
        <v>17000</v>
      </c>
      <c r="G29" s="10">
        <v>16875</v>
      </c>
      <c r="H29" s="122">
        <v>30000</v>
      </c>
    </row>
    <row r="30" spans="1:10" ht="25.5" customHeight="1" x14ac:dyDescent="0.25">
      <c r="A30" s="45"/>
      <c r="B30" s="690" t="s">
        <v>602</v>
      </c>
      <c r="C30" s="19" t="s">
        <v>603</v>
      </c>
      <c r="D30" s="42">
        <v>1021</v>
      </c>
      <c r="E30" s="10"/>
      <c r="F30" s="10"/>
      <c r="G30" s="10"/>
      <c r="H30" s="122"/>
    </row>
    <row r="31" spans="1:10" ht="20.100000000000001" customHeight="1" x14ac:dyDescent="0.25">
      <c r="A31" s="45"/>
      <c r="B31" s="690">
        <v>53</v>
      </c>
      <c r="C31" s="19" t="s">
        <v>604</v>
      </c>
      <c r="D31" s="42">
        <v>1022</v>
      </c>
      <c r="E31" s="10">
        <v>2000</v>
      </c>
      <c r="F31" s="10">
        <v>3000</v>
      </c>
      <c r="G31" s="10">
        <v>6000</v>
      </c>
      <c r="H31" s="122">
        <v>14040</v>
      </c>
    </row>
    <row r="32" spans="1:10" ht="20.100000000000001" customHeight="1" x14ac:dyDescent="0.25">
      <c r="A32" s="45"/>
      <c r="B32" s="690" t="s">
        <v>605</v>
      </c>
      <c r="C32" s="19" t="s">
        <v>606</v>
      </c>
      <c r="D32" s="42">
        <v>1023</v>
      </c>
      <c r="E32" s="10">
        <v>0</v>
      </c>
      <c r="F32" s="10">
        <v>0</v>
      </c>
      <c r="G32" s="10">
        <v>0</v>
      </c>
      <c r="H32" s="122">
        <v>3000</v>
      </c>
    </row>
    <row r="33" spans="1:8" ht="20.100000000000001" customHeight="1" x14ac:dyDescent="0.25">
      <c r="A33" s="45"/>
      <c r="B33" s="690">
        <v>55</v>
      </c>
      <c r="C33" s="19" t="s">
        <v>607</v>
      </c>
      <c r="D33" s="42">
        <v>1024</v>
      </c>
      <c r="E33" s="10">
        <v>6000</v>
      </c>
      <c r="F33" s="10">
        <v>14000</v>
      </c>
      <c r="G33" s="10">
        <v>22049</v>
      </c>
      <c r="H33" s="122">
        <v>30665</v>
      </c>
    </row>
    <row r="34" spans="1:8" ht="20.100000000000001" customHeight="1" x14ac:dyDescent="0.25">
      <c r="A34" s="45"/>
      <c r="B34" s="690"/>
      <c r="C34" s="14" t="s">
        <v>608</v>
      </c>
      <c r="D34" s="42">
        <v>1025</v>
      </c>
      <c r="E34" s="10"/>
      <c r="F34" s="10"/>
      <c r="G34" s="10">
        <f>G9-G22</f>
        <v>5421</v>
      </c>
      <c r="H34" s="122"/>
    </row>
    <row r="35" spans="1:8" ht="20.100000000000001" customHeight="1" x14ac:dyDescent="0.25">
      <c r="A35" s="45"/>
      <c r="B35" s="690"/>
      <c r="C35" s="14" t="s">
        <v>609</v>
      </c>
      <c r="D35" s="42">
        <v>1026</v>
      </c>
      <c r="E35" s="10">
        <f>E22-E9</f>
        <v>13046</v>
      </c>
      <c r="F35" s="10">
        <f t="shared" ref="F35:H35" si="3">F22-F9</f>
        <v>10526</v>
      </c>
      <c r="G35" s="10"/>
      <c r="H35" s="122">
        <f t="shared" si="3"/>
        <v>15611</v>
      </c>
    </row>
    <row r="36" spans="1:8" ht="20.100000000000001" customHeight="1" x14ac:dyDescent="0.25">
      <c r="A36" s="45"/>
      <c r="B36" s="835"/>
      <c r="C36" s="15" t="s">
        <v>610</v>
      </c>
      <c r="D36" s="756">
        <v>1027</v>
      </c>
      <c r="E36" s="821">
        <f>E38+E39+E40+E41</f>
        <v>1200</v>
      </c>
      <c r="F36" s="821">
        <f t="shared" ref="F36:H36" si="4">F38+F39+F40+F41</f>
        <v>2500</v>
      </c>
      <c r="G36" s="821">
        <f t="shared" si="4"/>
        <v>3600</v>
      </c>
      <c r="H36" s="819">
        <f t="shared" si="4"/>
        <v>5000</v>
      </c>
    </row>
    <row r="37" spans="1:8" ht="10.5" customHeight="1" x14ac:dyDescent="0.25">
      <c r="A37" s="45"/>
      <c r="B37" s="835"/>
      <c r="C37" s="16" t="s">
        <v>611</v>
      </c>
      <c r="D37" s="756"/>
      <c r="E37" s="822"/>
      <c r="F37" s="822"/>
      <c r="G37" s="822"/>
      <c r="H37" s="820"/>
    </row>
    <row r="38" spans="1:8" ht="24" customHeight="1" x14ac:dyDescent="0.25">
      <c r="A38" s="45"/>
      <c r="B38" s="690" t="s">
        <v>612</v>
      </c>
      <c r="C38" s="19" t="s">
        <v>613</v>
      </c>
      <c r="D38" s="42">
        <v>1028</v>
      </c>
      <c r="E38" s="10"/>
      <c r="F38" s="10"/>
      <c r="G38" s="10"/>
      <c r="H38" s="122"/>
    </row>
    <row r="39" spans="1:8" ht="20.100000000000001" customHeight="1" x14ac:dyDescent="0.25">
      <c r="A39" s="45"/>
      <c r="B39" s="690">
        <v>662</v>
      </c>
      <c r="C39" s="19" t="s">
        <v>614</v>
      </c>
      <c r="D39" s="42">
        <v>1029</v>
      </c>
      <c r="E39" s="10">
        <v>1200</v>
      </c>
      <c r="F39" s="10">
        <v>2500</v>
      </c>
      <c r="G39" s="10">
        <v>3600</v>
      </c>
      <c r="H39" s="122">
        <v>5000</v>
      </c>
    </row>
    <row r="40" spans="1:8" ht="20.100000000000001" customHeight="1" x14ac:dyDescent="0.25">
      <c r="A40" s="45"/>
      <c r="B40" s="690" t="s">
        <v>108</v>
      </c>
      <c r="C40" s="19" t="s">
        <v>615</v>
      </c>
      <c r="D40" s="42">
        <v>1030</v>
      </c>
      <c r="E40" s="10"/>
      <c r="F40" s="10"/>
      <c r="G40" s="10"/>
      <c r="H40" s="122"/>
    </row>
    <row r="41" spans="1:8" ht="20.100000000000001" customHeight="1" x14ac:dyDescent="0.25">
      <c r="A41" s="45"/>
      <c r="B41" s="690" t="s">
        <v>616</v>
      </c>
      <c r="C41" s="19" t="s">
        <v>617</v>
      </c>
      <c r="D41" s="42">
        <v>1031</v>
      </c>
      <c r="E41" s="10"/>
      <c r="F41" s="10"/>
      <c r="G41" s="10"/>
      <c r="H41" s="122"/>
    </row>
    <row r="42" spans="1:8" ht="20.100000000000001" customHeight="1" x14ac:dyDescent="0.25">
      <c r="A42" s="45"/>
      <c r="B42" s="835"/>
      <c r="C42" s="15" t="s">
        <v>618</v>
      </c>
      <c r="D42" s="756">
        <v>1032</v>
      </c>
      <c r="E42" s="821">
        <f>E44+E45+E46+E47</f>
        <v>0</v>
      </c>
      <c r="F42" s="821">
        <f t="shared" ref="F42:H42" si="5">F44+F45+F46+F47</f>
        <v>0</v>
      </c>
      <c r="G42" s="821">
        <f t="shared" si="5"/>
        <v>5</v>
      </c>
      <c r="H42" s="819">
        <f t="shared" si="5"/>
        <v>10</v>
      </c>
    </row>
    <row r="43" spans="1:8" ht="10.5" customHeight="1" x14ac:dyDescent="0.25">
      <c r="A43" s="45"/>
      <c r="B43" s="835"/>
      <c r="C43" s="16" t="s">
        <v>619</v>
      </c>
      <c r="D43" s="756"/>
      <c r="E43" s="822"/>
      <c r="F43" s="822"/>
      <c r="G43" s="822"/>
      <c r="H43" s="820"/>
    </row>
    <row r="44" spans="1:8" ht="27.75" customHeight="1" x14ac:dyDescent="0.25">
      <c r="A44" s="45"/>
      <c r="B44" s="690" t="s">
        <v>620</v>
      </c>
      <c r="C44" s="19" t="s">
        <v>621</v>
      </c>
      <c r="D44" s="42">
        <v>1033</v>
      </c>
      <c r="E44" s="10"/>
      <c r="F44" s="10"/>
      <c r="G44" s="10"/>
      <c r="H44" s="122"/>
    </row>
    <row r="45" spans="1:8" ht="20.100000000000001" customHeight="1" x14ac:dyDescent="0.25">
      <c r="A45" s="45"/>
      <c r="B45" s="690">
        <v>562</v>
      </c>
      <c r="C45" s="19" t="s">
        <v>622</v>
      </c>
      <c r="D45" s="42">
        <v>1034</v>
      </c>
      <c r="E45" s="10">
        <v>0</v>
      </c>
      <c r="F45" s="10">
        <v>0</v>
      </c>
      <c r="G45" s="10">
        <v>5</v>
      </c>
      <c r="H45" s="122">
        <v>10</v>
      </c>
    </row>
    <row r="46" spans="1:8" ht="20.100000000000001" customHeight="1" x14ac:dyDescent="0.25">
      <c r="A46" s="45"/>
      <c r="B46" s="690" t="s">
        <v>133</v>
      </c>
      <c r="C46" s="19" t="s">
        <v>623</v>
      </c>
      <c r="D46" s="42">
        <v>1035</v>
      </c>
      <c r="E46" s="10"/>
      <c r="F46" s="10"/>
      <c r="G46" s="10"/>
      <c r="H46" s="122"/>
    </row>
    <row r="47" spans="1:8" ht="20.100000000000001" customHeight="1" x14ac:dyDescent="0.25">
      <c r="A47" s="45"/>
      <c r="B47" s="690" t="s">
        <v>624</v>
      </c>
      <c r="C47" s="19" t="s">
        <v>625</v>
      </c>
      <c r="D47" s="42">
        <v>1036</v>
      </c>
      <c r="E47" s="10"/>
      <c r="F47" s="10"/>
      <c r="G47" s="10"/>
      <c r="H47" s="122"/>
    </row>
    <row r="48" spans="1:8" ht="20.100000000000001" customHeight="1" x14ac:dyDescent="0.25">
      <c r="A48" s="45"/>
      <c r="B48" s="690"/>
      <c r="C48" s="14" t="s">
        <v>626</v>
      </c>
      <c r="D48" s="42">
        <v>1037</v>
      </c>
      <c r="E48" s="10">
        <f>E36-E42</f>
        <v>1200</v>
      </c>
      <c r="F48" s="10">
        <f t="shared" ref="F48:H48" si="6">F36-F42</f>
        <v>2500</v>
      </c>
      <c r="G48" s="10">
        <f t="shared" si="6"/>
        <v>3595</v>
      </c>
      <c r="H48" s="122">
        <f t="shared" si="6"/>
        <v>4990</v>
      </c>
    </row>
    <row r="49" spans="1:8" ht="20.100000000000001" customHeight="1" x14ac:dyDescent="0.25">
      <c r="A49" s="45"/>
      <c r="B49" s="690"/>
      <c r="C49" s="14" t="s">
        <v>627</v>
      </c>
      <c r="D49" s="42">
        <v>1038</v>
      </c>
      <c r="E49" s="10"/>
      <c r="F49" s="10"/>
      <c r="G49" s="10"/>
      <c r="H49" s="122"/>
    </row>
    <row r="50" spans="1:8" ht="28.5" customHeight="1" x14ac:dyDescent="0.25">
      <c r="A50" s="45"/>
      <c r="B50" s="690" t="s">
        <v>628</v>
      </c>
      <c r="C50" s="14" t="s">
        <v>629</v>
      </c>
      <c r="D50" s="42">
        <v>1039</v>
      </c>
      <c r="E50" s="10">
        <v>0</v>
      </c>
      <c r="F50" s="10">
        <v>0</v>
      </c>
      <c r="G50" s="10">
        <v>0</v>
      </c>
      <c r="H50" s="122">
        <v>14500</v>
      </c>
    </row>
    <row r="51" spans="1:8" ht="30" customHeight="1" x14ac:dyDescent="0.25">
      <c r="A51" s="45"/>
      <c r="B51" s="690" t="s">
        <v>630</v>
      </c>
      <c r="C51" s="14" t="s">
        <v>631</v>
      </c>
      <c r="D51" s="42">
        <v>1040</v>
      </c>
      <c r="E51" s="10">
        <v>0</v>
      </c>
      <c r="F51" s="10">
        <v>0</v>
      </c>
      <c r="G51" s="10">
        <v>0</v>
      </c>
      <c r="H51" s="122">
        <v>5000</v>
      </c>
    </row>
    <row r="52" spans="1:8" ht="20.100000000000001" customHeight="1" x14ac:dyDescent="0.25">
      <c r="A52" s="45"/>
      <c r="B52" s="690">
        <v>67</v>
      </c>
      <c r="C52" s="14" t="s">
        <v>632</v>
      </c>
      <c r="D52" s="42">
        <v>1041</v>
      </c>
      <c r="E52" s="10">
        <v>600</v>
      </c>
      <c r="F52" s="10">
        <v>1500</v>
      </c>
      <c r="G52" s="10">
        <v>750</v>
      </c>
      <c r="H52" s="122">
        <v>3000</v>
      </c>
    </row>
    <row r="53" spans="1:8" ht="20.100000000000001" customHeight="1" x14ac:dyDescent="0.25">
      <c r="A53" s="45"/>
      <c r="B53" s="690">
        <v>57</v>
      </c>
      <c r="C53" s="14" t="s">
        <v>633</v>
      </c>
      <c r="D53" s="42">
        <v>1042</v>
      </c>
      <c r="E53" s="10">
        <v>200</v>
      </c>
      <c r="F53" s="10">
        <v>1000</v>
      </c>
      <c r="G53" s="10">
        <v>1200</v>
      </c>
      <c r="H53" s="122">
        <v>1600</v>
      </c>
    </row>
    <row r="54" spans="1:8" ht="20.100000000000001" customHeight="1" x14ac:dyDescent="0.25">
      <c r="A54" s="45"/>
      <c r="B54" s="835"/>
      <c r="C54" s="15" t="s">
        <v>634</v>
      </c>
      <c r="D54" s="756">
        <v>1043</v>
      </c>
      <c r="E54" s="821">
        <f>E9+E36+E50+E52</f>
        <v>76000</v>
      </c>
      <c r="F54" s="821">
        <f t="shared" ref="F54:H54" si="7">F9+F36+F50+F52</f>
        <v>177300</v>
      </c>
      <c r="G54" s="821">
        <f t="shared" si="7"/>
        <v>277650</v>
      </c>
      <c r="H54" s="819">
        <f t="shared" si="7"/>
        <v>409220</v>
      </c>
    </row>
    <row r="55" spans="1:8" ht="12" customHeight="1" x14ac:dyDescent="0.25">
      <c r="A55" s="45"/>
      <c r="B55" s="835"/>
      <c r="C55" s="16" t="s">
        <v>635</v>
      </c>
      <c r="D55" s="756"/>
      <c r="E55" s="822"/>
      <c r="F55" s="822"/>
      <c r="G55" s="822"/>
      <c r="H55" s="820"/>
    </row>
    <row r="56" spans="1:8" ht="20.100000000000001" customHeight="1" x14ac:dyDescent="0.25">
      <c r="A56" s="45"/>
      <c r="B56" s="835"/>
      <c r="C56" s="15" t="s">
        <v>636</v>
      </c>
      <c r="D56" s="756">
        <v>1044</v>
      </c>
      <c r="E56" s="821">
        <f>E22+E42+E51+E53</f>
        <v>87446</v>
      </c>
      <c r="F56" s="821">
        <f t="shared" ref="F56:H56" si="8">F22+F42+F51+F53</f>
        <v>184826</v>
      </c>
      <c r="G56" s="821">
        <f t="shared" si="8"/>
        <v>269084</v>
      </c>
      <c r="H56" s="819">
        <f t="shared" si="8"/>
        <v>408941</v>
      </c>
    </row>
    <row r="57" spans="1:8" ht="13.5" customHeight="1" x14ac:dyDescent="0.25">
      <c r="A57" s="45"/>
      <c r="B57" s="835"/>
      <c r="C57" s="16" t="s">
        <v>637</v>
      </c>
      <c r="D57" s="756"/>
      <c r="E57" s="822"/>
      <c r="F57" s="822"/>
      <c r="G57" s="822"/>
      <c r="H57" s="820"/>
    </row>
    <row r="58" spans="1:8" ht="20.100000000000001" customHeight="1" x14ac:dyDescent="0.25">
      <c r="A58" s="45"/>
      <c r="B58" s="690"/>
      <c r="C58" s="14" t="s">
        <v>638</v>
      </c>
      <c r="D58" s="42">
        <v>1045</v>
      </c>
      <c r="E58" s="10"/>
      <c r="F58" s="10"/>
      <c r="G58" s="10">
        <f>G54-G56</f>
        <v>8566</v>
      </c>
      <c r="H58" s="122">
        <f t="shared" ref="H58" si="9">H54-H56</f>
        <v>279</v>
      </c>
    </row>
    <row r="59" spans="1:8" ht="20.100000000000001" customHeight="1" x14ac:dyDescent="0.25">
      <c r="A59" s="45"/>
      <c r="B59" s="690"/>
      <c r="C59" s="14" t="s">
        <v>639</v>
      </c>
      <c r="D59" s="42">
        <v>1046</v>
      </c>
      <c r="E59" s="10">
        <f>E56-E54</f>
        <v>11446</v>
      </c>
      <c r="F59" s="10">
        <f t="shared" ref="F59" si="10">F56-F54</f>
        <v>7526</v>
      </c>
      <c r="G59" s="10"/>
      <c r="H59" s="122"/>
    </row>
    <row r="60" spans="1:8" ht="41.25" customHeight="1" x14ac:dyDescent="0.25">
      <c r="A60" s="45"/>
      <c r="B60" s="690" t="s">
        <v>134</v>
      </c>
      <c r="C60" s="14" t="s">
        <v>640</v>
      </c>
      <c r="D60" s="42">
        <v>1047</v>
      </c>
      <c r="E60" s="10"/>
      <c r="F60" s="10"/>
      <c r="G60" s="10"/>
      <c r="H60" s="122"/>
    </row>
    <row r="61" spans="1:8" ht="42" customHeight="1" x14ac:dyDescent="0.25">
      <c r="A61" s="45"/>
      <c r="B61" s="690" t="s">
        <v>641</v>
      </c>
      <c r="C61" s="14" t="s">
        <v>642</v>
      </c>
      <c r="D61" s="42">
        <v>1048</v>
      </c>
      <c r="E61" s="10"/>
      <c r="F61" s="10"/>
      <c r="G61" s="10"/>
      <c r="H61" s="122"/>
    </row>
    <row r="62" spans="1:8" ht="20.100000000000001" customHeight="1" x14ac:dyDescent="0.25">
      <c r="A62" s="45"/>
      <c r="B62" s="835"/>
      <c r="C62" s="15" t="s">
        <v>643</v>
      </c>
      <c r="D62" s="756">
        <v>1049</v>
      </c>
      <c r="E62" s="821"/>
      <c r="F62" s="821"/>
      <c r="G62" s="821">
        <f>G58-G59+G60-G61</f>
        <v>8566</v>
      </c>
      <c r="H62" s="819">
        <f t="shared" ref="H62" si="11">H58-H59+H61-H60</f>
        <v>279</v>
      </c>
    </row>
    <row r="63" spans="1:8" ht="12.75" customHeight="1" x14ac:dyDescent="0.25">
      <c r="A63" s="45"/>
      <c r="B63" s="835"/>
      <c r="C63" s="16" t="s">
        <v>644</v>
      </c>
      <c r="D63" s="756"/>
      <c r="E63" s="822"/>
      <c r="F63" s="822"/>
      <c r="G63" s="822"/>
      <c r="H63" s="820"/>
    </row>
    <row r="64" spans="1:8" ht="20.100000000000001" customHeight="1" x14ac:dyDescent="0.25">
      <c r="A64" s="45"/>
      <c r="B64" s="835"/>
      <c r="C64" s="15" t="s">
        <v>645</v>
      </c>
      <c r="D64" s="756">
        <v>1050</v>
      </c>
      <c r="E64" s="821">
        <f>E59-E58+E61-E60</f>
        <v>11446</v>
      </c>
      <c r="F64" s="821">
        <f t="shared" ref="F64" si="12">F59-F58+F61-F60</f>
        <v>7526</v>
      </c>
      <c r="G64" s="821"/>
      <c r="H64" s="819"/>
    </row>
    <row r="65" spans="1:8" ht="10.5" customHeight="1" x14ac:dyDescent="0.25">
      <c r="A65" s="45"/>
      <c r="B65" s="835"/>
      <c r="C65" s="16" t="s">
        <v>646</v>
      </c>
      <c r="D65" s="756"/>
      <c r="E65" s="822"/>
      <c r="F65" s="822"/>
      <c r="G65" s="822"/>
      <c r="H65" s="820"/>
    </row>
    <row r="66" spans="1:8" ht="20.100000000000001" customHeight="1" x14ac:dyDescent="0.25">
      <c r="A66" s="45"/>
      <c r="B66" s="690"/>
      <c r="C66" s="14" t="s">
        <v>647</v>
      </c>
      <c r="D66" s="42"/>
      <c r="E66" s="10"/>
      <c r="F66" s="10"/>
      <c r="G66" s="10"/>
      <c r="H66" s="122"/>
    </row>
    <row r="67" spans="1:8" ht="20.100000000000001" customHeight="1" x14ac:dyDescent="0.25">
      <c r="A67" s="45"/>
      <c r="B67" s="690">
        <v>721</v>
      </c>
      <c r="C67" s="19" t="s">
        <v>648</v>
      </c>
      <c r="D67" s="42">
        <v>1051</v>
      </c>
      <c r="E67" s="10"/>
      <c r="F67" s="10"/>
      <c r="G67" s="10"/>
      <c r="H67" s="122"/>
    </row>
    <row r="68" spans="1:8" ht="20.100000000000001" customHeight="1" x14ac:dyDescent="0.25">
      <c r="A68" s="45"/>
      <c r="B68" s="690" t="s">
        <v>663</v>
      </c>
      <c r="C68" s="19" t="s">
        <v>649</v>
      </c>
      <c r="D68" s="42">
        <v>1052</v>
      </c>
      <c r="E68" s="10"/>
      <c r="F68" s="10"/>
      <c r="G68" s="10"/>
      <c r="H68" s="122"/>
    </row>
    <row r="69" spans="1:8" ht="20.100000000000001" customHeight="1" x14ac:dyDescent="0.25">
      <c r="A69" s="45"/>
      <c r="B69" s="690" t="s">
        <v>664</v>
      </c>
      <c r="C69" s="19" t="s">
        <v>650</v>
      </c>
      <c r="D69" s="42">
        <v>1053</v>
      </c>
      <c r="E69" s="10"/>
      <c r="F69" s="10"/>
      <c r="G69" s="10"/>
      <c r="H69" s="122"/>
    </row>
    <row r="70" spans="1:8" ht="20.100000000000001" customHeight="1" x14ac:dyDescent="0.25">
      <c r="A70" s="45"/>
      <c r="B70" s="690">
        <v>723</v>
      </c>
      <c r="C70" s="14" t="s">
        <v>651</v>
      </c>
      <c r="D70" s="42">
        <v>1054</v>
      </c>
      <c r="E70" s="10"/>
      <c r="F70" s="10"/>
      <c r="G70" s="10"/>
      <c r="H70" s="122"/>
    </row>
    <row r="71" spans="1:8" ht="20.100000000000001" customHeight="1" x14ac:dyDescent="0.25">
      <c r="A71" s="45"/>
      <c r="B71" s="835"/>
      <c r="C71" s="15" t="s">
        <v>652</v>
      </c>
      <c r="D71" s="756">
        <v>1055</v>
      </c>
      <c r="E71" s="821"/>
      <c r="F71" s="821"/>
      <c r="G71" s="821">
        <f>G62-G64-G66-G67+G69-G70</f>
        <v>8566</v>
      </c>
      <c r="H71" s="819">
        <f t="shared" ref="H71" si="13">H62-H64-H67-H68+H69-H70</f>
        <v>279</v>
      </c>
    </row>
    <row r="72" spans="1:8" ht="12.75" customHeight="1" x14ac:dyDescent="0.25">
      <c r="A72" s="45"/>
      <c r="B72" s="835"/>
      <c r="C72" s="16" t="s">
        <v>653</v>
      </c>
      <c r="D72" s="756"/>
      <c r="E72" s="822"/>
      <c r="F72" s="822"/>
      <c r="G72" s="822"/>
      <c r="H72" s="820"/>
    </row>
    <row r="73" spans="1:8" ht="20.100000000000001" customHeight="1" x14ac:dyDescent="0.25">
      <c r="A73" s="45"/>
      <c r="B73" s="835"/>
      <c r="C73" s="15" t="s">
        <v>654</v>
      </c>
      <c r="D73" s="756">
        <v>1056</v>
      </c>
      <c r="E73" s="821">
        <f>E64-E62+E67+E68-E69+E70</f>
        <v>11446</v>
      </c>
      <c r="F73" s="821">
        <f>F64-F62+F67+F68-F69+F70</f>
        <v>7526</v>
      </c>
      <c r="G73" s="821"/>
      <c r="H73" s="819"/>
    </row>
    <row r="74" spans="1:8" ht="12" customHeight="1" x14ac:dyDescent="0.25">
      <c r="A74" s="45"/>
      <c r="B74" s="835"/>
      <c r="C74" s="16" t="s">
        <v>655</v>
      </c>
      <c r="D74" s="756"/>
      <c r="E74" s="822"/>
      <c r="F74" s="822"/>
      <c r="G74" s="822"/>
      <c r="H74" s="820"/>
    </row>
    <row r="75" spans="1:8" ht="20.100000000000001" customHeight="1" x14ac:dyDescent="0.25">
      <c r="A75" s="45"/>
      <c r="B75" s="690"/>
      <c r="C75" s="19" t="s">
        <v>656</v>
      </c>
      <c r="D75" s="42">
        <v>1057</v>
      </c>
      <c r="E75" s="10"/>
      <c r="F75" s="10"/>
      <c r="G75" s="10"/>
      <c r="H75" s="122"/>
    </row>
    <row r="76" spans="1:8" ht="20.100000000000001" customHeight="1" x14ac:dyDescent="0.25">
      <c r="A76" s="45"/>
      <c r="B76" s="690"/>
      <c r="C76" s="19" t="s">
        <v>798</v>
      </c>
      <c r="D76" s="42">
        <v>1058</v>
      </c>
      <c r="E76" s="10"/>
      <c r="F76" s="10"/>
      <c r="G76" s="10"/>
      <c r="H76" s="122"/>
    </row>
    <row r="77" spans="1:8" ht="20.100000000000001" customHeight="1" x14ac:dyDescent="0.25">
      <c r="A77" s="45"/>
      <c r="B77" s="690"/>
      <c r="C77" s="19" t="s">
        <v>657</v>
      </c>
      <c r="D77" s="42">
        <v>1059</v>
      </c>
      <c r="E77" s="10"/>
      <c r="F77" s="10"/>
      <c r="G77" s="10"/>
      <c r="H77" s="122"/>
    </row>
    <row r="78" spans="1:8" ht="20.100000000000001" customHeight="1" x14ac:dyDescent="0.25">
      <c r="A78" s="45"/>
      <c r="B78" s="690"/>
      <c r="C78" s="19" t="s">
        <v>658</v>
      </c>
      <c r="D78" s="42">
        <v>1060</v>
      </c>
      <c r="E78" s="10"/>
      <c r="F78" s="10"/>
      <c r="G78" s="10"/>
      <c r="H78" s="122"/>
    </row>
    <row r="79" spans="1:8" ht="20.100000000000001" customHeight="1" x14ac:dyDescent="0.25">
      <c r="A79" s="45"/>
      <c r="B79" s="690"/>
      <c r="C79" s="19" t="s">
        <v>659</v>
      </c>
      <c r="D79" s="42"/>
      <c r="E79" s="10"/>
      <c r="F79" s="10"/>
      <c r="G79" s="10"/>
      <c r="H79" s="122"/>
    </row>
    <row r="80" spans="1:8" ht="20.100000000000001" customHeight="1" x14ac:dyDescent="0.25">
      <c r="A80" s="45"/>
      <c r="B80" s="690"/>
      <c r="C80" s="19" t="s">
        <v>660</v>
      </c>
      <c r="D80" s="42">
        <v>1061</v>
      </c>
      <c r="E80" s="10"/>
      <c r="F80" s="10"/>
      <c r="G80" s="10"/>
      <c r="H80" s="122"/>
    </row>
    <row r="81" spans="1:8" ht="20.100000000000001" customHeight="1" thickBot="1" x14ac:dyDescent="0.3">
      <c r="A81" s="45"/>
      <c r="B81" s="27"/>
      <c r="C81" s="43" t="s">
        <v>661</v>
      </c>
      <c r="D81" s="44">
        <v>1062</v>
      </c>
      <c r="E81" s="9"/>
      <c r="F81" s="9"/>
      <c r="G81" s="9"/>
      <c r="H81" s="123"/>
    </row>
  </sheetData>
  <mergeCells count="60">
    <mergeCell ref="F73:F74"/>
    <mergeCell ref="G73:G74"/>
    <mergeCell ref="H73:H74"/>
    <mergeCell ref="E64:E65"/>
    <mergeCell ref="F64:F65"/>
    <mergeCell ref="G64:G65"/>
    <mergeCell ref="H64:H65"/>
    <mergeCell ref="E71:E72"/>
    <mergeCell ref="F71:F72"/>
    <mergeCell ref="G71:G72"/>
    <mergeCell ref="H71:H72"/>
    <mergeCell ref="E6:H6"/>
    <mergeCell ref="B6:B7"/>
    <mergeCell ref="C6:C7"/>
    <mergeCell ref="D6:D7"/>
    <mergeCell ref="E9:E10"/>
    <mergeCell ref="F9:F10"/>
    <mergeCell ref="G9:G10"/>
    <mergeCell ref="H9:H10"/>
    <mergeCell ref="B71:B72"/>
    <mergeCell ref="D71:D72"/>
    <mergeCell ref="B73:B74"/>
    <mergeCell ref="D73:D74"/>
    <mergeCell ref="E36:E37"/>
    <mergeCell ref="E42:E43"/>
    <mergeCell ref="E54:E55"/>
    <mergeCell ref="E73:E74"/>
    <mergeCell ref="B64:B65"/>
    <mergeCell ref="D64:D65"/>
    <mergeCell ref="B62:B63"/>
    <mergeCell ref="D62:D63"/>
    <mergeCell ref="G36:G37"/>
    <mergeCell ref="H36:H37"/>
    <mergeCell ref="G42:G43"/>
    <mergeCell ref="H42:H43"/>
    <mergeCell ref="G54:G55"/>
    <mergeCell ref="H54:H55"/>
    <mergeCell ref="F36:F37"/>
    <mergeCell ref="F42:F43"/>
    <mergeCell ref="F54:F55"/>
    <mergeCell ref="B56:B57"/>
    <mergeCell ref="D56:D57"/>
    <mergeCell ref="E56:E57"/>
    <mergeCell ref="F56:F57"/>
    <mergeCell ref="B2:H2"/>
    <mergeCell ref="B3:H3"/>
    <mergeCell ref="B9:B10"/>
    <mergeCell ref="D9:D10"/>
    <mergeCell ref="E62:E63"/>
    <mergeCell ref="F62:F63"/>
    <mergeCell ref="G62:G63"/>
    <mergeCell ref="H62:H63"/>
    <mergeCell ref="B36:B37"/>
    <mergeCell ref="D36:D37"/>
    <mergeCell ref="B42:B43"/>
    <mergeCell ref="D42:D43"/>
    <mergeCell ref="G56:G57"/>
    <mergeCell ref="H56:H57"/>
    <mergeCell ref="B54:B55"/>
    <mergeCell ref="D54:D55"/>
  </mergeCells>
  <pageMargins left="0.11811023622047245" right="0.11811023622047245" top="0.74803149606299213" bottom="0.74803149606299213" header="0.31496062992125984" footer="0.31496062992125984"/>
  <pageSetup paperSize="9" scale="60" orientation="portrait" r:id="rId1"/>
  <rowBreaks count="1" manualBreakCount="1">
    <brk id="6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24</vt:i4>
      </vt:variant>
      <vt:variant>
        <vt:lpstr>Imenovani opsezi</vt:lpstr>
      </vt:variant>
      <vt:variant>
        <vt:i4>18</vt:i4>
      </vt:variant>
    </vt:vector>
  </HeadingPairs>
  <TitlesOfParts>
    <vt:vector size="42" baseType="lpstr">
      <vt:lpstr>Прилог 1</vt:lpstr>
      <vt:lpstr>Прилог 1а</vt:lpstr>
      <vt:lpstr>Прилог 1б</vt:lpstr>
      <vt:lpstr>Прилог 2</vt:lpstr>
      <vt:lpstr>Прилог 3</vt:lpstr>
      <vt:lpstr>Прилог 4</vt:lpstr>
      <vt:lpstr>Прилог 4 наставак</vt:lpstr>
      <vt:lpstr>Прилог 5</vt:lpstr>
      <vt:lpstr>Прилог 5а</vt:lpstr>
      <vt:lpstr>Прилог 5б</vt:lpstr>
      <vt:lpstr>Прилог 6</vt:lpstr>
      <vt:lpstr>Прилог 7</vt:lpstr>
      <vt:lpstr>Прилог  8</vt:lpstr>
      <vt:lpstr>Прилог 9</vt:lpstr>
      <vt:lpstr>Прилог 10</vt:lpstr>
      <vt:lpstr>Прилог 11</vt:lpstr>
      <vt:lpstr>Прилог 11a</vt:lpstr>
      <vt:lpstr>Прилог 11б</vt:lpstr>
      <vt:lpstr>Прилог 12</vt:lpstr>
      <vt:lpstr>Прилог 13</vt:lpstr>
      <vt:lpstr>Прилог 14</vt:lpstr>
      <vt:lpstr>Прилог 15</vt:lpstr>
      <vt:lpstr>Прилог 16</vt:lpstr>
      <vt:lpstr>Прилог 17</vt:lpstr>
      <vt:lpstr>'Прилог 1'!Naslovi_štampanja</vt:lpstr>
      <vt:lpstr>'Прилог 1а'!Naslovi_štampanja</vt:lpstr>
      <vt:lpstr>'Прилог 1б'!Naslovi_štampanja</vt:lpstr>
      <vt:lpstr>'Прилог 5'!Naslovi_štampanja</vt:lpstr>
      <vt:lpstr>'Прилог 5а'!Naslovi_štampanja</vt:lpstr>
      <vt:lpstr>'Прилог 5б'!Naslovi_štampanja</vt:lpstr>
      <vt:lpstr>'Прилог 10'!Oblast_štampanja</vt:lpstr>
      <vt:lpstr>'Прилог 11'!Oblast_štampanja</vt:lpstr>
      <vt:lpstr>'Прилог 11б'!Oblast_štampanja</vt:lpstr>
      <vt:lpstr>'Прилог 13'!Oblast_štampanja</vt:lpstr>
      <vt:lpstr>'Прилог 14'!Oblast_štampanja</vt:lpstr>
      <vt:lpstr>'Прилог 15'!Oblast_štampanja</vt:lpstr>
      <vt:lpstr>'Прилог 16'!Oblast_štampanja</vt:lpstr>
      <vt:lpstr>'Прилог 17'!Oblast_štampanja</vt:lpstr>
      <vt:lpstr>'Прилог 4'!Oblast_štampanja</vt:lpstr>
      <vt:lpstr>'Прилог 4 наставак'!Oblast_štampanja</vt:lpstr>
      <vt:lpstr>'Прилог 7'!Oblast_štampanja</vt:lpstr>
      <vt:lpstr>'Прилог 9'!Oblast_štampanja</vt:lpstr>
    </vt:vector>
  </TitlesOfParts>
  <Company>Trezor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 Pegan Karadžole</dc:creator>
  <cp:lastModifiedBy>spomenka.milosevic@jpkk.rs</cp:lastModifiedBy>
  <cp:lastPrinted>2024-12-06T11:01:54Z</cp:lastPrinted>
  <dcterms:created xsi:type="dcterms:W3CDTF">2013-03-07T07:52:21Z</dcterms:created>
  <dcterms:modified xsi:type="dcterms:W3CDTF">2025-05-13T11:13:40Z</dcterms:modified>
</cp:coreProperties>
</file>